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1700" windowHeight="6540" tabRatio="705" activeTab="3"/>
  </bookViews>
  <sheets>
    <sheet name="1.sz.mell." sheetId="1" r:id="rId1"/>
    <sheet name="2.1.sz.mell  " sheetId="73" r:id="rId2"/>
    <sheet name="2.2.sz.mell  " sheetId="61" r:id="rId3"/>
    <sheet name="3.sz.mell.  " sheetId="62" r:id="rId4"/>
    <sheet name="4.sz.mell." sheetId="77" r:id="rId5"/>
    <sheet name="5.sz.mell." sheetId="78" r:id="rId6"/>
    <sheet name="6.sz.mell." sheetId="2" r:id="rId7"/>
    <sheet name="7.sz.mell." sheetId="63" r:id="rId8"/>
    <sheet name="8.sz.mell." sheetId="64" r:id="rId9"/>
    <sheet name="9. sz. mell. " sheetId="70" r:id="rId10"/>
    <sheet name="10.sz mell." sheetId="24" r:id="rId11"/>
    <sheet name="11. sz. mell" sheetId="3" r:id="rId12"/>
    <sheet name="11.1. sz. mell" sheetId="79" r:id="rId13"/>
    <sheet name="11.2. sz. mell" sheetId="80" r:id="rId14"/>
    <sheet name="11.3. sz. mell" sheetId="90" r:id="rId15"/>
    <sheet name="11.4. sz. mell" sheetId="81" r:id="rId16"/>
  </sheets>
  <definedNames>
    <definedName name="_xlnm.Print_Titles" localSheetId="11">'11. sz. mell'!$1:$6</definedName>
    <definedName name="_xlnm.Print_Titles" localSheetId="12">'11.1. sz. mell'!$1:$6</definedName>
    <definedName name="_xlnm.Print_Titles" localSheetId="13">'11.2. sz. mell'!$1:$6</definedName>
    <definedName name="_xlnm.Print_Titles" localSheetId="14">'11.3. sz. mell'!$1:$6</definedName>
    <definedName name="_xlnm.Print_Titles" localSheetId="15">'11.4. sz. mell'!$1:$6</definedName>
    <definedName name="_xlnm.Print_Area" localSheetId="0">'1.sz.mell.'!$A$1:$F$145</definedName>
    <definedName name="_xlnm.Print_Area" localSheetId="14">'11.3. sz. mell'!$A$1:$D$48</definedName>
    <definedName name="_xlnm.Print_Area" localSheetId="15">'11.4. sz. mell'!$A$1:$D$47</definedName>
  </definedNames>
  <calcPr calcId="125725" fullCalcOnLoad="1"/>
</workbook>
</file>

<file path=xl/calcChain.xml><?xml version="1.0" encoding="utf-8"?>
<calcChain xmlns="http://schemas.openxmlformats.org/spreadsheetml/2006/main">
  <c r="D77" i="3"/>
  <c r="D72" s="1"/>
  <c r="D67" s="1"/>
  <c r="D98" s="1"/>
  <c r="D102" s="1"/>
  <c r="D30"/>
  <c r="C90" i="1"/>
  <c r="C27"/>
  <c r="D11"/>
  <c r="D6" s="1"/>
  <c r="D5" s="1"/>
  <c r="D53" s="1"/>
  <c r="D73" s="1"/>
  <c r="D23"/>
  <c r="D15"/>
  <c r="D13" s="1"/>
  <c r="D19"/>
  <c r="D21"/>
  <c r="D33"/>
  <c r="D32" s="1"/>
  <c r="D39"/>
  <c r="E6"/>
  <c r="E5"/>
  <c r="E53" s="1"/>
  <c r="E73" s="1"/>
  <c r="E23"/>
  <c r="E33"/>
  <c r="E39"/>
  <c r="E32" s="1"/>
  <c r="F6"/>
  <c r="F5" s="1"/>
  <c r="F53" s="1"/>
  <c r="F73" s="1"/>
  <c r="F23"/>
  <c r="F33"/>
  <c r="F32" s="1"/>
  <c r="F39"/>
  <c r="D65"/>
  <c r="D57" s="1"/>
  <c r="E65"/>
  <c r="E57" s="1"/>
  <c r="F65"/>
  <c r="F57" s="1"/>
  <c r="D85"/>
  <c r="D80" s="1"/>
  <c r="D110" s="1"/>
  <c r="D130" s="1"/>
  <c r="E85"/>
  <c r="E80" s="1"/>
  <c r="E110" s="1"/>
  <c r="E130" s="1"/>
  <c r="F85"/>
  <c r="F80" s="1"/>
  <c r="F110" s="1"/>
  <c r="F130" s="1"/>
  <c r="F94"/>
  <c r="F7" i="70"/>
  <c r="O10" i="24"/>
  <c r="D15"/>
  <c r="E15"/>
  <c r="F15"/>
  <c r="G15"/>
  <c r="H15"/>
  <c r="I15"/>
  <c r="J15"/>
  <c r="K15"/>
  <c r="L15"/>
  <c r="M15"/>
  <c r="N15"/>
  <c r="O5"/>
  <c r="O8"/>
  <c r="C28"/>
  <c r="D28"/>
  <c r="O28" s="1"/>
  <c r="E28"/>
  <c r="F28"/>
  <c r="G28"/>
  <c r="H28"/>
  <c r="I28"/>
  <c r="J28"/>
  <c r="K28"/>
  <c r="L28"/>
  <c r="M28"/>
  <c r="N28"/>
  <c r="O9"/>
  <c r="C15"/>
  <c r="L10" i="81"/>
  <c r="L11"/>
  <c r="L12"/>
  <c r="L13"/>
  <c r="L14"/>
  <c r="L9"/>
  <c r="D17" i="90"/>
  <c r="J9"/>
  <c r="J10"/>
  <c r="J11"/>
  <c r="J12"/>
  <c r="J8"/>
  <c r="C16" i="61"/>
  <c r="C85" i="1"/>
  <c r="C27" i="61"/>
  <c r="C28"/>
  <c r="E16"/>
  <c r="C29"/>
  <c r="E29"/>
  <c r="C19" i="1"/>
  <c r="C13" s="1"/>
  <c r="C15"/>
  <c r="C21"/>
  <c r="C11"/>
  <c r="C6" s="1"/>
  <c r="C5" s="1"/>
  <c r="C23"/>
  <c r="C34"/>
  <c r="C33" s="1"/>
  <c r="C32" s="1"/>
  <c r="C36"/>
  <c r="C39"/>
  <c r="C78"/>
  <c r="C22"/>
  <c r="C94"/>
  <c r="C58"/>
  <c r="C57" s="1"/>
  <c r="C54"/>
  <c r="C112"/>
  <c r="C111" s="1"/>
  <c r="C121"/>
  <c r="C145" s="1"/>
  <c r="C107"/>
  <c r="C80"/>
  <c r="C110" s="1"/>
  <c r="C65"/>
  <c r="C142"/>
  <c r="C49"/>
  <c r="C45"/>
  <c r="C141"/>
  <c r="D81" i="3"/>
  <c r="D94"/>
  <c r="D99"/>
  <c r="D60"/>
  <c r="D57"/>
  <c r="D52"/>
  <c r="D48"/>
  <c r="D42"/>
  <c r="D36"/>
  <c r="D35" s="1"/>
  <c r="D26"/>
  <c r="D16"/>
  <c r="D9"/>
  <c r="D8" s="1"/>
  <c r="D8" i="79"/>
  <c r="D29" s="1"/>
  <c r="D17"/>
  <c r="D25"/>
  <c r="D33"/>
  <c r="D45" s="1"/>
  <c r="D39"/>
  <c r="D39" i="80"/>
  <c r="D33"/>
  <c r="D45" s="1"/>
  <c r="D25"/>
  <c r="D17"/>
  <c r="D8"/>
  <c r="D29" s="1"/>
  <c r="D39" i="90"/>
  <c r="D33"/>
  <c r="D45"/>
  <c r="D25"/>
  <c r="D8"/>
  <c r="D29" s="1"/>
  <c r="G19" s="1"/>
  <c r="D38" i="81"/>
  <c r="D44"/>
  <c r="D32"/>
  <c r="D24"/>
  <c r="D17"/>
  <c r="D8"/>
  <c r="D28" s="1"/>
  <c r="E18" i="73"/>
  <c r="C32" s="1"/>
  <c r="E30"/>
  <c r="C18"/>
  <c r="E32" s="1"/>
  <c r="C30"/>
  <c r="E27" i="61"/>
  <c r="E28"/>
  <c r="D11" i="62"/>
  <c r="E11"/>
  <c r="F11"/>
  <c r="C11"/>
  <c r="G8"/>
  <c r="G9"/>
  <c r="G10"/>
  <c r="G7"/>
  <c r="G6"/>
  <c r="G11" s="1"/>
  <c r="O22" i="24"/>
  <c r="O6"/>
  <c r="O15" s="1"/>
  <c r="O29" s="1"/>
  <c r="N29"/>
  <c r="L29"/>
  <c r="I29"/>
  <c r="G29"/>
  <c r="D29"/>
  <c r="C29"/>
  <c r="E29"/>
  <c r="F29"/>
  <c r="J29"/>
  <c r="K29"/>
  <c r="M29"/>
  <c r="O27"/>
  <c r="O26"/>
  <c r="O25"/>
  <c r="O24"/>
  <c r="O23"/>
  <c r="O21"/>
  <c r="O20"/>
  <c r="O19"/>
  <c r="O18"/>
  <c r="O17"/>
  <c r="O14"/>
  <c r="O13"/>
  <c r="O12"/>
  <c r="O11"/>
  <c r="O7"/>
  <c r="H29"/>
  <c r="C12" i="77"/>
  <c r="C8" i="78"/>
  <c r="D26" i="2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7" s="1"/>
  <c r="F6" i="63"/>
  <c r="F23" s="1"/>
  <c r="F7"/>
  <c r="F8"/>
  <c r="F9"/>
  <c r="F10"/>
  <c r="F11"/>
  <c r="F12"/>
  <c r="F13"/>
  <c r="F14"/>
  <c r="F15"/>
  <c r="F16"/>
  <c r="F17"/>
  <c r="F18"/>
  <c r="F19"/>
  <c r="F20"/>
  <c r="F21"/>
  <c r="F22"/>
  <c r="B23"/>
  <c r="D23"/>
  <c r="E23"/>
  <c r="F4" i="64"/>
  <c r="F5"/>
  <c r="F23" s="1"/>
  <c r="F6"/>
  <c r="F7"/>
  <c r="F8"/>
  <c r="F9"/>
  <c r="F10"/>
  <c r="F11"/>
  <c r="F12"/>
  <c r="F13"/>
  <c r="F14"/>
  <c r="F15"/>
  <c r="F16"/>
  <c r="F17"/>
  <c r="F18"/>
  <c r="F19"/>
  <c r="F20"/>
  <c r="F21"/>
  <c r="F22"/>
  <c r="B23"/>
  <c r="D23"/>
  <c r="E23"/>
  <c r="D36" i="70"/>
  <c r="C31" i="73"/>
  <c r="C143" i="1" l="1"/>
  <c r="C140"/>
  <c r="C53"/>
  <c r="C130"/>
  <c r="E31" i="73"/>
  <c r="D56" i="3"/>
  <c r="D63" s="1"/>
  <c r="C144" i="1"/>
  <c r="C135" l="1"/>
  <c r="C73"/>
  <c r="C139"/>
</calcChain>
</file>

<file path=xl/sharedStrings.xml><?xml version="1.0" encoding="utf-8"?>
<sst xmlns="http://schemas.openxmlformats.org/spreadsheetml/2006/main" count="1211" uniqueCount="507">
  <si>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</si>
  <si>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</si>
  <si>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</si>
  <si>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</si>
  <si>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</si>
  <si>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</si>
  <si>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</si>
  <si>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</si>
  <si>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</si>
  <si>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</si>
  <si>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</si>
  <si>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</si>
  <si>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</si>
  <si>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</si>
  <si>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</si>
  <si>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</si>
  <si>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</si>
  <si>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</si>
  <si>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</si>
  <si>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</si>
  <si>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</si>
  <si>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</si>
  <si>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</si>
  <si>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</si>
  <si>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</si>
  <si>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</si>
  <si>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</si>
  <si>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</si>
  <si>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</si>
  <si>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</si>
  <si>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</si>
  <si>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</si>
  <si>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</si>
  <si>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</si>
  <si>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</si>
  <si>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</si>
  <si>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</si>
  <si>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Jogcím</t>
  </si>
  <si>
    <t>fő (ellátott)</t>
  </si>
  <si>
    <t>Ft/fő</t>
  </si>
  <si>
    <t>E Ft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</si>
  <si>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</si>
  <si>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</si>
  <si>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</si>
  <si>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</si>
  <si>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</si>
  <si>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</si>
  <si>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</si>
  <si>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</si>
  <si>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</si>
  <si>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</si>
  <si>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</si>
  <si>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</si>
  <si>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</si>
  <si>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</si>
  <si>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</si>
  <si>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</si>
  <si>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Átvett pénzeszközök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</si>
  <si>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</si>
  <si>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</si>
  <si>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</si>
  <si>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</si>
  <si>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</si>
  <si>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</si>
  <si>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</si>
  <si>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</si>
  <si>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</si>
  <si>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</si>
  <si>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</si>
  <si>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</si>
  <si>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</si>
  <si>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</si>
  <si>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</si>
  <si>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</si>
  <si>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</si>
  <si>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</si>
  <si>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</si>
  <si>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</si>
  <si>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</si>
  <si>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</si>
  <si>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</si>
  <si>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</si>
  <si>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</si>
  <si>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</si>
  <si>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</si>
  <si>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</si>
  <si>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</si>
  <si>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</si>
  <si>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</si>
  <si>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</si>
  <si>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</si>
  <si>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</si>
  <si>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</si>
  <si>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</si>
  <si>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</si>
  <si>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</si>
  <si>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</si>
  <si>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</si>
  <si>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</si>
  <si>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</si>
  <si>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</si>
  <si>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</si>
  <si>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</si>
  <si>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</si>
  <si>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</si>
  <si>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</si>
  <si>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</si>
  <si>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</si>
  <si>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</si>
  <si>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</si>
  <si>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</si>
  <si>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</si>
  <si>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</si>
  <si>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</si>
  <si>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</si>
  <si>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</si>
  <si>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</si>
  <si>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</si>
  <si>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</si>
  <si>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</si>
  <si>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</si>
  <si>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</si>
  <si>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</si>
  <si>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</si>
  <si>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</si>
  <si>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</si>
  <si>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</si>
  <si>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</si>
  <si>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</si>
  <si>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</si>
  <si>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</si>
  <si>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</si>
  <si>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</si>
  <si>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</si>
  <si>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</si>
  <si>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</si>
  <si>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</si>
  <si>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</si>
  <si>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</si>
  <si>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</si>
  <si>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</si>
  <si>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</si>
  <si>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</si>
  <si>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</si>
  <si>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</si>
  <si>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</si>
  <si>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</si>
  <si>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</si>
  <si>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</si>
  <si>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</si>
  <si>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</si>
  <si>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</si>
  <si>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</si>
  <si>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</si>
  <si>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</si>
  <si>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</si>
  <si>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</si>
  <si>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</si>
  <si>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</si>
  <si>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</si>
  <si>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</si>
  <si>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</si>
  <si>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</si>
  <si>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</si>
  <si>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</si>
  <si>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</si>
  <si>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</si>
  <si>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</si>
  <si>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</si>
  <si>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</si>
  <si>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</si>
  <si>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</si>
  <si>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</si>
  <si>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</si>
  <si>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</si>
  <si>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</si>
  <si>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</si>
  <si>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</si>
  <si>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</si>
  <si>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</si>
  <si>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</si>
  <si>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</si>
  <si>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</si>
  <si>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</si>
  <si>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</si>
  <si>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</si>
  <si>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</si>
  <si>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</si>
  <si>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charset val="238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</si>
  <si>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</si>
  <si>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</si>
  <si>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</si>
  <si>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</si>
  <si>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</si>
  <si>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</si>
  <si>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</si>
  <si>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</si>
  <si>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</si>
  <si>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</si>
  <si>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</si>
  <si>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</si>
  <si>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</si>
  <si>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</si>
  <si>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</si>
  <si>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</si>
  <si>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</si>
  <si>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</si>
  <si>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</si>
  <si>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</si>
  <si>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</si>
  <si>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</si>
  <si>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</si>
  <si>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</si>
  <si>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</si>
  <si>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</si>
  <si>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</si>
  <si>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</si>
  <si>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</si>
  <si>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</si>
  <si>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</si>
  <si>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</si>
  <si>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</si>
  <si>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</si>
  <si>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</si>
  <si>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</si>
  <si>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</si>
  <si>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</si>
  <si>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</si>
  <si>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</si>
  <si>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</si>
  <si>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charset val="238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</si>
  <si>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</si>
  <si>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</si>
  <si>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</si>
  <si>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charset val="238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</si>
  <si>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</si>
  <si>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</si>
  <si>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</si>
  <si>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</si>
  <si>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</si>
  <si>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</si>
  <si>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</si>
  <si>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</si>
  <si>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</si>
  <si>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</si>
  <si>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</si>
  <si>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</si>
  <si>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</si>
  <si>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</si>
  <si>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</si>
  <si>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</si>
  <si>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</si>
  <si>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</si>
  <si>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</si>
  <si>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</si>
  <si>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</si>
  <si>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</si>
  <si>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</si>
  <si>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</si>
  <si>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</si>
  <si>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</si>
  <si>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</si>
  <si>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</si>
  <si>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</si>
  <si>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</si>
  <si>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</si>
  <si>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</si>
  <si>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</si>
  <si>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</si>
  <si>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</si>
  <si>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</si>
  <si>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</si>
  <si>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</si>
  <si>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</si>
  <si>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</si>
  <si>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charset val="238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</si>
  <si>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</si>
  <si>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</si>
  <si>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</si>
  <si>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</si>
  <si>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</si>
  <si>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</si>
  <si>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</si>
  <si>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</si>
  <si>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</si>
  <si>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</si>
  <si>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</si>
  <si>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</si>
  <si>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charset val="238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</si>
  <si>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</si>
  <si>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</si>
  <si>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</si>
  <si>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</si>
  <si>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</si>
  <si>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</si>
  <si>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</si>
  <si>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</si>
  <si>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</si>
  <si>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</si>
  <si>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</si>
  <si>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</si>
  <si>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</si>
  <si>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</si>
  <si>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</si>
  <si>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</si>
  <si>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</si>
  <si>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</si>
  <si>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</si>
  <si>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charset val="238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</si>
  <si>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</si>
  <si>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</si>
  <si>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</si>
  <si>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</si>
  <si>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</si>
  <si>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</si>
  <si>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</si>
  <si>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</si>
  <si>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</si>
  <si>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</si>
  <si>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charset val="238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</si>
  <si>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</si>
  <si>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</si>
  <si>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</si>
  <si>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</si>
  <si>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</si>
  <si>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</si>
  <si>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</si>
  <si>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</si>
  <si>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</si>
  <si>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</si>
  <si>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</si>
  <si>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</si>
  <si>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</si>
  <si>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</si>
  <si>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</si>
  <si>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</si>
  <si>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</si>
  <si>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</si>
  <si>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</si>
  <si>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</si>
  <si>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</si>
  <si>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</si>
  <si>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</si>
  <si>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</si>
  <si>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</si>
  <si>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</si>
  <si>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</si>
  <si>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</si>
  <si>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</si>
  <si>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</si>
  <si>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</si>
  <si>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</si>
  <si>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</si>
  <si>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</si>
  <si>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</si>
  <si>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</si>
  <si>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</si>
  <si>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</si>
  <si>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</si>
  <si>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</si>
  <si>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</si>
  <si>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</si>
  <si>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</si>
  <si>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</si>
  <si>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</si>
  <si>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</si>
  <si>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</si>
  <si>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</si>
  <si>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</si>
  <si>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</si>
  <si>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</si>
  <si>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</si>
  <si>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</si>
  <si>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</si>
  <si>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</si>
  <si>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</si>
  <si>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</si>
  <si>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</si>
  <si>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</si>
  <si>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</si>
  <si>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</si>
  <si>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</si>
  <si>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</si>
  <si>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</si>
  <si>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</si>
  <si>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</si>
  <si>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</si>
  <si>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</si>
  <si>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</si>
  <si>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</si>
  <si>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</si>
  <si>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</si>
  <si>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</si>
  <si>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</si>
  <si>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</si>
  <si>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</si>
  <si>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</si>
  <si>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</si>
  <si>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</si>
  <si>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</si>
  <si>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</si>
  <si>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</si>
  <si>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</si>
  <si>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</si>
  <si>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</si>
  <si>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</si>
  <si>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Egyéb felhalmozási célú támogatásértékű bevétel</t>
  </si>
  <si>
    <t>Fejlesztés várható kiadása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</si>
  <si>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</si>
  <si>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</si>
  <si>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</si>
  <si>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</si>
  <si>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</si>
  <si>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</si>
  <si>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</si>
  <si>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</si>
  <si>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</si>
  <si>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</si>
  <si>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</si>
  <si>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</si>
  <si>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</si>
  <si>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*Az adósságot keletkeztető ügyletekhez történő hozzájárulás részletes szabályairól szóló 353/2011. (XII.31.) Korm. Rendelet 2.§ (1) bekezdése alapján.</t>
  </si>
  <si>
    <t>VIII. Pénzmaradvány, vállalkozási tevékenység maradványa (12.1.+12.2.)</t>
  </si>
  <si>
    <t>2013. évi előirányzat</t>
  </si>
  <si>
    <t>Felhasználás
2012. XII.31-ig</t>
  </si>
  <si>
    <t xml:space="preserve">
2013. év utáni szükséglet
</t>
  </si>
  <si>
    <t xml:space="preserve">strand focipálya </t>
  </si>
  <si>
    <t>strand kemping II.ütem</t>
  </si>
  <si>
    <t>Régiokom</t>
  </si>
  <si>
    <t>tagdíj</t>
  </si>
  <si>
    <t>Jászsági Szolidaritási Alap</t>
  </si>
  <si>
    <t>Jászsági Többcélú Társulás</t>
  </si>
  <si>
    <t>Boldogházi Gyermekekért Alapítvány</t>
  </si>
  <si>
    <t>Polgárőrség</t>
  </si>
  <si>
    <t>Önkéntes Tűzoltó Egyesület</t>
  </si>
  <si>
    <t>Ezüstkor Egyesület</t>
  </si>
  <si>
    <t>Faluszépítők Egyesülete</t>
  </si>
  <si>
    <t>Sportegyesület</t>
  </si>
  <si>
    <t>Hagyományőrző Egyesület</t>
  </si>
  <si>
    <t>JKHK Egyesület</t>
  </si>
  <si>
    <t>támogatás</t>
  </si>
  <si>
    <t xml:space="preserve">   Ellátottak juttatása</t>
  </si>
  <si>
    <t xml:space="preserve">   Intézményi működési bevételek</t>
  </si>
  <si>
    <t>2015.</t>
  </si>
  <si>
    <t>2015. után</t>
  </si>
  <si>
    <t>Jászboldogháza Községi Önkormányzat adósságot keletkeztető ügyletekből és kezességvállalásokból fennálló kötelezettségei</t>
  </si>
  <si>
    <t>Jászboldogháza Községi Önkormányzat saját bevételeinek részletezése - az esetleglesen év közben felmerülő - adósságot keletkeztető ügyletből származó tárgyévi fizetési kötelezettség megállapításához</t>
  </si>
  <si>
    <t>Jászboldogháza Községi Önkormányzat 2013. évi adósságot keletkeztető fejlesztési céljai</t>
  </si>
  <si>
    <t>A 2013. évi normatív  hozzájárulások  alakulása jogcímenként</t>
  </si>
  <si>
    <t>önkormányzati hivatal működéséhez való hozzájárulás 4 hónap</t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</si>
  <si>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</si>
  <si>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</si>
  <si>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</si>
  <si>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</si>
  <si>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</si>
  <si>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>beszámítás összege (elvonás)</t>
  </si>
  <si>
    <t xml:space="preserve"> - egyéb önkormányzati feladatok támogatása</t>
  </si>
  <si>
    <t xml:space="preserve"> - kedvezményes, ingyenes közétkeztetés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</si>
  <si>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</si>
  <si>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</si>
  <si>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</si>
  <si>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</si>
  <si>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>2013. év utáni szükséglet
(6=2 - 4 - 5)</t>
  </si>
  <si>
    <t>Nincs felújítási kiadás!</t>
  </si>
  <si>
    <t>Polgármesteri Hivatal finanszírozása</t>
  </si>
  <si>
    <t>intézmény finanszírozás</t>
  </si>
  <si>
    <t>Lippay Lajos Közoktatási Intézmény</t>
  </si>
  <si>
    <t>közoktatási hozzájárulás</t>
  </si>
  <si>
    <t>11. melléklet a ……/2013. (….) önkormányzati rendelethez</t>
  </si>
  <si>
    <t>Éves engedélyezett létszám előirányzat (fő) közfoglalkoztatottak nélkül</t>
  </si>
  <si>
    <t>JÁSZBOLDOGHÁZA</t>
  </si>
  <si>
    <t>11.1. melléklet a ……/2013. (….) önkormányzati rendelethez</t>
  </si>
  <si>
    <t>Államigazgatási feladatok</t>
  </si>
  <si>
    <t>Önkormányzat összesen</t>
  </si>
  <si>
    <t>Önkormányzati konyha</t>
  </si>
  <si>
    <t>óvi</t>
  </si>
  <si>
    <t>isi</t>
  </si>
  <si>
    <t>vendég</t>
  </si>
  <si>
    <t>élelm</t>
  </si>
  <si>
    <t>szem</t>
  </si>
  <si>
    <t>jár</t>
  </si>
  <si>
    <t>dologi</t>
  </si>
  <si>
    <t>bev</t>
  </si>
  <si>
    <t>áfa</t>
  </si>
  <si>
    <t>2.5</t>
  </si>
  <si>
    <t>Önkormányzati hozzájárulás a feladat ellátásához</t>
  </si>
  <si>
    <t>Önkormányzati alapfeladat</t>
  </si>
  <si>
    <t>orvos</t>
  </si>
  <si>
    <t>ügyelet</t>
  </si>
  <si>
    <t>fogászat</t>
  </si>
  <si>
    <t>isk.eü</t>
  </si>
  <si>
    <t>vnő</t>
  </si>
  <si>
    <t>átv.pe</t>
  </si>
  <si>
    <t>Önkormányzaton belül</t>
  </si>
  <si>
    <t>Előirányzat-felhasználási terv
2013. évre</t>
  </si>
  <si>
    <t>Önkorm. Sajátos műk.bevétele</t>
  </si>
  <si>
    <t>Polgármesteri Hivatal</t>
  </si>
  <si>
    <t>kötelező feladatok</t>
  </si>
  <si>
    <t>államigazgatási feladatok</t>
  </si>
  <si>
    <t>önként vállalt feladatok</t>
  </si>
  <si>
    <t>strand foci pálya és kemping önrész</t>
  </si>
  <si>
    <t>strand kemping II. rész</t>
  </si>
  <si>
    <t>11.2. melléklet a 4/2013. (III.12.) önkormányzati rendelethez</t>
  </si>
  <si>
    <t>11.3. melléklet a 4/2013. (III.12.) önkormányzati rendelethez</t>
  </si>
  <si>
    <t>11.4. melléklet a 4/2013. (III.12.) önkormányzati rendelethez</t>
  </si>
  <si>
    <t xml:space="preserve">2.2. melléklet a 4/2013. (III. 12.) önkormányzati rendelethez     </t>
  </si>
  <si>
    <t xml:space="preserve">2.1. melléklet a 4/2013. (III.12.) önkormányzati rendelethez    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</si>
</sst>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</numFmts>
  <fonts count="4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1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12"/>
      <color indexed="10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58">
    <xf numFmtId="0" fontId="0" fillId="0" borderId="0" xfId="0"/>
    <xf numFmtId="164" fontId="7" fillId="0" borderId="0" xfId="4" applyNumberFormat="1" applyFont="1" applyFill="1" applyBorder="1" applyAlignment="1" applyProtection="1">
      <alignment vertical="center" wrapText="1"/>
    </xf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0" xfId="4" applyFont="1" applyFill="1" applyAlignment="1" applyProtection="1">
      <alignment horizontal="left" indent="1"/>
    </xf>
    <xf numFmtId="164" fontId="22" fillId="0" borderId="5" xfId="4" applyNumberFormat="1" applyFont="1" applyFill="1" applyBorder="1" applyAlignment="1" applyProtection="1">
      <alignment vertical="center" wrapText="1"/>
      <protection locked="0"/>
    </xf>
    <xf numFmtId="0" fontId="22" fillId="0" borderId="6" xfId="4" applyFont="1" applyFill="1" applyBorder="1" applyAlignment="1" applyProtection="1">
      <alignment horizontal="left" vertical="center" wrapText="1" indent="1"/>
    </xf>
    <xf numFmtId="0" fontId="22" fillId="0" borderId="7" xfId="4" applyFont="1" applyFill="1" applyBorder="1" applyAlignment="1" applyProtection="1">
      <alignment horizontal="left" vertical="center" wrapText="1" indent="1"/>
    </xf>
    <xf numFmtId="0" fontId="22" fillId="0" borderId="8" xfId="4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49" fontId="22" fillId="0" borderId="13" xfId="4" applyNumberFormat="1" applyFont="1" applyFill="1" applyBorder="1" applyAlignment="1" applyProtection="1">
      <alignment horizontal="left" vertical="center" wrapText="1" indent="1"/>
    </xf>
    <xf numFmtId="49" fontId="22" fillId="0" borderId="14" xfId="4" applyNumberFormat="1" applyFont="1" applyFill="1" applyBorder="1" applyAlignment="1" applyProtection="1">
      <alignment horizontal="left" vertical="center" wrapText="1" indent="1"/>
    </xf>
    <xf numFmtId="49" fontId="22" fillId="0" borderId="15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6" xfId="4" applyFont="1" applyFill="1" applyBorder="1" applyAlignment="1" applyProtection="1">
      <alignment horizontal="left" vertical="center" wrapText="1" indent="1"/>
    </xf>
    <xf numFmtId="0" fontId="20" fillId="0" borderId="17" xfId="4" applyFont="1" applyFill="1" applyBorder="1" applyAlignment="1" applyProtection="1">
      <alignment horizontal="left" vertical="center" wrapText="1" indent="1"/>
    </xf>
    <xf numFmtId="164" fontId="20" fillId="0" borderId="18" xfId="4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4" applyFont="1" applyFill="1" applyBorder="1" applyAlignment="1" applyProtection="1">
      <alignment horizontal="left" vertical="center" wrapText="1" indent="1"/>
    </xf>
    <xf numFmtId="0" fontId="20" fillId="0" borderId="20" xfId="4" applyFont="1" applyFill="1" applyBorder="1" applyAlignment="1" applyProtection="1">
      <alignment horizontal="left" vertical="center" wrapText="1" indent="1"/>
    </xf>
    <xf numFmtId="0" fontId="24" fillId="0" borderId="17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2"/>
    </xf>
    <xf numFmtId="0" fontId="22" fillId="0" borderId="8" xfId="4" applyFont="1" applyFill="1" applyBorder="1" applyAlignment="1" applyProtection="1">
      <alignment horizontal="left" vertical="center" wrapText="1" indent="2"/>
    </xf>
    <xf numFmtId="0" fontId="23" fillId="0" borderId="4" xfId="4" applyFont="1" applyFill="1" applyBorder="1" applyAlignment="1" applyProtection="1">
      <alignment horizontal="left" vertical="center" wrapText="1" indent="1"/>
    </xf>
    <xf numFmtId="0" fontId="8" fillId="0" borderId="16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5" xfId="0" applyNumberFormat="1" applyFont="1" applyFill="1" applyBorder="1" applyAlignment="1" applyProtection="1">
      <alignment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0" fontId="20" fillId="0" borderId="17" xfId="4" applyFont="1" applyFill="1" applyBorder="1" applyAlignment="1" applyProtection="1">
      <alignment vertical="center" wrapText="1"/>
    </xf>
    <xf numFmtId="0" fontId="20" fillId="0" borderId="20" xfId="4" applyFont="1" applyFill="1" applyBorder="1" applyAlignment="1" applyProtection="1">
      <alignment vertical="center" wrapText="1"/>
    </xf>
    <xf numFmtId="0" fontId="31" fillId="0" borderId="6" xfId="0" applyFont="1" applyBorder="1" applyAlignment="1" applyProtection="1">
      <alignment horizontal="left" vertical="center" indent="1"/>
      <protection locked="0"/>
    </xf>
    <xf numFmtId="3" fontId="31" fillId="0" borderId="22" xfId="0" applyNumberFormat="1" applyFont="1" applyBorder="1" applyAlignment="1" applyProtection="1">
      <alignment horizontal="right" vertical="center" indent="1"/>
      <protection locked="0"/>
    </xf>
    <xf numFmtId="0" fontId="31" fillId="0" borderId="2" xfId="0" applyFont="1" applyBorder="1" applyAlignment="1" applyProtection="1">
      <alignment horizontal="left" vertical="center" indent="1"/>
      <protection locked="0"/>
    </xf>
    <xf numFmtId="3" fontId="31" fillId="0" borderId="21" xfId="0" applyNumberFormat="1" applyFont="1" applyBorder="1" applyAlignment="1" applyProtection="1">
      <alignment horizontal="right" vertical="center" indent="1"/>
      <protection locked="0"/>
    </xf>
    <xf numFmtId="0" fontId="31" fillId="0" borderId="8" xfId="0" applyFont="1" applyBorder="1" applyAlignment="1" applyProtection="1">
      <alignment horizontal="left" vertical="center" indent="1"/>
      <protection locked="0"/>
    </xf>
    <xf numFmtId="0" fontId="8" fillId="0" borderId="17" xfId="4" applyFont="1" applyFill="1" applyBorder="1" applyAlignment="1" applyProtection="1">
      <alignment horizontal="left" vertical="center" wrapText="1" indent="1"/>
    </xf>
    <xf numFmtId="0" fontId="8" fillId="0" borderId="17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17" xfId="4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>
      <alignment horizontal="left" vertical="center" wrapText="1" indent="1"/>
    </xf>
    <xf numFmtId="164" fontId="30" fillId="0" borderId="11" xfId="0" applyNumberFormat="1" applyFont="1" applyFill="1" applyBorder="1" applyAlignment="1">
      <alignment horizontal="left" vertical="center" wrapText="1" indent="1"/>
    </xf>
    <xf numFmtId="164" fontId="7" fillId="0" borderId="0" xfId="4" applyNumberFormat="1" applyFont="1" applyFill="1" applyBorder="1" applyAlignment="1" applyProtection="1">
      <alignment horizontal="centerContinuous" vertical="center"/>
    </xf>
    <xf numFmtId="0" fontId="12" fillId="0" borderId="0" xfId="4" applyFill="1"/>
    <xf numFmtId="0" fontId="8" fillId="0" borderId="18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164" fontId="20" fillId="0" borderId="25" xfId="4" applyNumberFormat="1" applyFont="1" applyFill="1" applyBorder="1" applyAlignment="1" applyProtection="1">
      <alignment horizontal="right" vertical="center" wrapText="1"/>
    </xf>
    <xf numFmtId="164" fontId="20" fillId="0" borderId="18" xfId="4" applyNumberFormat="1" applyFont="1" applyFill="1" applyBorder="1" applyAlignment="1" applyProtection="1">
      <alignment horizontal="right" vertical="center" wrapText="1"/>
    </xf>
    <xf numFmtId="164" fontId="33" fillId="0" borderId="18" xfId="4" applyNumberFormat="1" applyFont="1" applyFill="1" applyBorder="1" applyAlignment="1" applyProtection="1">
      <alignment horizontal="right" vertical="center" wrapText="1"/>
    </xf>
    <xf numFmtId="164" fontId="20" fillId="0" borderId="18" xfId="4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16" xfId="0" applyNumberFormat="1" applyFont="1" applyFill="1" applyBorder="1" applyAlignment="1">
      <alignment horizontal="centerContinuous" vertical="center" wrapText="1"/>
    </xf>
    <xf numFmtId="164" fontId="8" fillId="0" borderId="17" xfId="0" applyNumberFormat="1" applyFont="1" applyFill="1" applyBorder="1" applyAlignment="1">
      <alignment horizontal="centerContinuous" vertical="center" wrapText="1"/>
    </xf>
    <xf numFmtId="164" fontId="8" fillId="0" borderId="18" xfId="0" applyNumberFormat="1" applyFont="1" applyFill="1" applyBorder="1" applyAlignment="1">
      <alignment horizontal="centerContinuous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4" fontId="29" fillId="0" borderId="1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0" fillId="0" borderId="9" xfId="0" applyNumberForma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5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20" fillId="0" borderId="18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8" xfId="0" applyNumberFormat="1" applyFont="1" applyFill="1" applyBorder="1" applyAlignment="1" applyProtection="1">
      <alignment vertical="center" wrapText="1"/>
      <protection locked="0"/>
    </xf>
    <xf numFmtId="164" fontId="19" fillId="0" borderId="5" xfId="0" applyNumberFormat="1" applyFont="1" applyFill="1" applyBorder="1" applyAlignment="1" applyProtection="1">
      <alignment vertical="center" wrapText="1"/>
    </xf>
    <xf numFmtId="164" fontId="8" fillId="0" borderId="18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3" fontId="31" fillId="0" borderId="21" xfId="0" applyNumberFormat="1" applyFont="1" applyFill="1" applyBorder="1" applyAlignment="1" applyProtection="1">
      <alignment horizontal="right" vertical="center" indent="1"/>
      <protection locked="0"/>
    </xf>
    <xf numFmtId="3" fontId="31" fillId="0" borderId="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2" fillId="0" borderId="20" xfId="5" applyFont="1" applyFill="1" applyBorder="1" applyAlignment="1" applyProtection="1">
      <alignment horizontal="center" vertical="center"/>
    </xf>
    <xf numFmtId="0" fontId="32" fillId="0" borderId="25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6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10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  <protection locked="0"/>
    </xf>
    <xf numFmtId="0" fontId="22" fillId="0" borderId="12" xfId="5" applyFont="1" applyFill="1" applyBorder="1" applyAlignment="1" applyProtection="1">
      <alignment horizontal="left" vertical="center" indent="1"/>
    </xf>
    <xf numFmtId="0" fontId="20" fillId="0" borderId="16" xfId="5" applyFont="1" applyFill="1" applyBorder="1" applyAlignment="1" applyProtection="1">
      <alignment horizontal="left" vertical="center" indent="1"/>
    </xf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8" fillId="0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28" fillId="0" borderId="28" xfId="0" applyFont="1" applyFill="1" applyBorder="1" applyAlignment="1" applyProtection="1">
      <alignment horizontal="left" vertical="center" wrapText="1"/>
      <protection locked="0"/>
    </xf>
    <xf numFmtId="3" fontId="28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0" xfId="0" applyNumberFormat="1" applyFont="1" applyFill="1" applyBorder="1" applyAlignment="1" applyProtection="1">
      <alignment horizontal="right" vertical="center" wrapText="1"/>
    </xf>
    <xf numFmtId="0" fontId="28" fillId="0" borderId="31" xfId="0" applyFont="1" applyFill="1" applyBorder="1" applyAlignment="1" applyProtection="1">
      <alignment horizontal="left" vertical="center" wrapTex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3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9" fillId="2" borderId="17" xfId="0" applyNumberFormat="1" applyFont="1" applyFill="1" applyBorder="1" applyAlignment="1" applyProtection="1">
      <alignment horizontal="right" vertical="center" wrapText="1"/>
    </xf>
    <xf numFmtId="164" fontId="20" fillId="2" borderId="17" xfId="0" applyNumberFormat="1" applyFont="1" applyFill="1" applyBorder="1" applyAlignment="1" applyProtection="1">
      <alignment vertical="center" wrapText="1"/>
    </xf>
    <xf numFmtId="164" fontId="8" fillId="2" borderId="17" xfId="0" applyNumberFormat="1" applyFont="1" applyFill="1" applyBorder="1" applyAlignment="1" applyProtection="1">
      <alignment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16" xfId="4" applyNumberFormat="1" applyFont="1" applyFill="1" applyBorder="1" applyAlignment="1" applyProtection="1">
      <alignment horizontal="left" vertical="center" wrapText="1" indent="1"/>
    </xf>
    <xf numFmtId="0" fontId="33" fillId="0" borderId="17" xfId="4" applyFont="1" applyFill="1" applyBorder="1" applyAlignment="1" applyProtection="1">
      <alignment horizontal="left" vertical="center" wrapText="1" indent="1"/>
    </xf>
    <xf numFmtId="0" fontId="30" fillId="0" borderId="17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2"/>
    </xf>
    <xf numFmtId="164" fontId="0" fillId="0" borderId="36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34" fillId="0" borderId="39" xfId="0" applyNumberFormat="1" applyFont="1" applyFill="1" applyBorder="1" applyAlignment="1">
      <alignment horizontal="left" vertical="center" wrapText="1" indent="1"/>
    </xf>
    <xf numFmtId="164" fontId="3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40" xfId="4" applyFont="1" applyFill="1" applyBorder="1" applyAlignment="1" applyProtection="1">
      <alignment horizontal="left" vertical="center" wrapText="1" indent="2"/>
    </xf>
    <xf numFmtId="164" fontId="0" fillId="0" borderId="41" xfId="0" applyNumberFormat="1" applyFill="1" applyBorder="1" applyAlignment="1">
      <alignment horizontal="left" vertical="center" wrapText="1" indent="1"/>
    </xf>
    <xf numFmtId="164" fontId="26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30" fillId="0" borderId="39" xfId="0" applyNumberFormat="1" applyFont="1" applyFill="1" applyBorder="1" applyAlignment="1">
      <alignment horizontal="center" vertical="center" wrapText="1"/>
    </xf>
    <xf numFmtId="164" fontId="30" fillId="0" borderId="16" xfId="0" applyNumberFormat="1" applyFont="1" applyFill="1" applyBorder="1" applyAlignment="1">
      <alignment horizontal="center" vertical="center" wrapText="1"/>
    </xf>
    <xf numFmtId="164" fontId="30" fillId="0" borderId="17" xfId="0" applyNumberFormat="1" applyFont="1" applyFill="1" applyBorder="1" applyAlignment="1">
      <alignment horizontal="center" vertical="center" wrapText="1"/>
    </xf>
    <xf numFmtId="164" fontId="30" fillId="0" borderId="18" xfId="0" applyNumberFormat="1" applyFont="1" applyFill="1" applyBorder="1" applyAlignment="1">
      <alignment horizontal="center" vertical="center" wrapText="1"/>
    </xf>
    <xf numFmtId="0" fontId="40" fillId="0" borderId="0" xfId="4" applyFont="1" applyFill="1"/>
    <xf numFmtId="164" fontId="30" fillId="0" borderId="16" xfId="0" applyNumberFormat="1" applyFont="1" applyFill="1" applyBorder="1" applyAlignment="1" applyProtection="1">
      <alignment horizontal="left" vertical="center" wrapText="1" indent="1"/>
    </xf>
    <xf numFmtId="3" fontId="22" fillId="0" borderId="42" xfId="4" applyNumberFormat="1" applyFont="1" applyFill="1" applyBorder="1" applyAlignment="1" applyProtection="1">
      <alignment horizontal="right" vertical="center" wrapText="1"/>
    </xf>
    <xf numFmtId="3" fontId="20" fillId="0" borderId="18" xfId="4" applyNumberFormat="1" applyFont="1" applyFill="1" applyBorder="1" applyAlignment="1" applyProtection="1">
      <alignment horizontal="right" vertical="center" wrapText="1"/>
    </xf>
    <xf numFmtId="164" fontId="30" fillId="0" borderId="17" xfId="0" applyNumberFormat="1" applyFont="1" applyFill="1" applyBorder="1" applyAlignment="1" applyProtection="1">
      <alignment vertical="center" wrapText="1"/>
    </xf>
    <xf numFmtId="164" fontId="30" fillId="0" borderId="3" xfId="0" applyNumberFormat="1" applyFont="1" applyFill="1" applyBorder="1" applyAlignment="1" applyProtection="1">
      <alignment horizontal="right" vertical="center" wrapText="1"/>
    </xf>
    <xf numFmtId="164" fontId="30" fillId="0" borderId="18" xfId="0" applyNumberFormat="1" applyFont="1" applyFill="1" applyBorder="1" applyAlignment="1" applyProtection="1">
      <alignment vertical="center" wrapText="1"/>
    </xf>
    <xf numFmtId="164" fontId="30" fillId="0" borderId="17" xfId="0" applyNumberFormat="1" applyFont="1" applyFill="1" applyBorder="1" applyAlignment="1">
      <alignment vertical="center" wrapText="1"/>
    </xf>
    <xf numFmtId="164" fontId="30" fillId="0" borderId="18" xfId="0" applyNumberFormat="1" applyFont="1" applyFill="1" applyBorder="1" applyAlignment="1">
      <alignment vertical="center" wrapText="1"/>
    </xf>
    <xf numFmtId="164" fontId="30" fillId="0" borderId="18" xfId="4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4" applyNumberFormat="1" applyFont="1" applyFill="1" applyBorder="1" applyAlignment="1" applyProtection="1">
      <alignment horizontal="right" vertical="center" wrapText="1"/>
    </xf>
    <xf numFmtId="0" fontId="12" fillId="0" borderId="35" xfId="4" applyFill="1" applyBorder="1"/>
    <xf numFmtId="164" fontId="34" fillId="0" borderId="44" xfId="0" applyNumberFormat="1" applyFont="1" applyFill="1" applyBorder="1" applyAlignment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37" xfId="0" applyNumberFormat="1" applyFont="1" applyFill="1" applyBorder="1" applyAlignment="1">
      <alignment horizontal="left" vertical="center" wrapText="1" indent="1"/>
    </xf>
    <xf numFmtId="164" fontId="3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4" xfId="0" applyNumberFormat="1" applyFont="1" applyFill="1" applyBorder="1" applyAlignment="1">
      <alignment horizontal="left" vertical="center" wrapText="1" indent="1"/>
    </xf>
    <xf numFmtId="164" fontId="1" fillId="0" borderId="37" xfId="0" applyNumberFormat="1" applyFont="1" applyFill="1" applyBorder="1" applyAlignment="1">
      <alignment horizontal="left" vertical="center" wrapText="1" indent="1"/>
    </xf>
    <xf numFmtId="164" fontId="3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4" xfId="0" applyNumberFormat="1" applyFont="1" applyFill="1" applyBorder="1" applyAlignment="1" applyProtection="1">
      <alignment vertical="center" wrapText="1"/>
      <protection locked="0"/>
    </xf>
    <xf numFmtId="164" fontId="34" fillId="0" borderId="36" xfId="0" applyNumberFormat="1" applyFont="1" applyFill="1" applyBorder="1" applyAlignment="1">
      <alignment horizontal="left" vertical="center" wrapText="1" indent="1"/>
    </xf>
    <xf numFmtId="0" fontId="30" fillId="0" borderId="17" xfId="4" applyFont="1" applyFill="1" applyBorder="1" applyAlignment="1" applyProtection="1">
      <alignment horizontal="left" vertical="center" wrapText="1"/>
    </xf>
    <xf numFmtId="164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31" fillId="3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1" fillId="3" borderId="4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Font="1" applyFill="1" applyBorder="1" applyAlignment="1" applyProtection="1">
      <alignment horizontal="right"/>
    </xf>
    <xf numFmtId="49" fontId="31" fillId="0" borderId="14" xfId="4" applyNumberFormat="1" applyFont="1" applyFill="1" applyBorder="1" applyAlignment="1" applyProtection="1">
      <alignment horizontal="left" vertical="center" wrapText="1" indent="1"/>
    </xf>
    <xf numFmtId="0" fontId="31" fillId="0" borderId="6" xfId="4" applyFont="1" applyFill="1" applyBorder="1" applyAlignment="1" applyProtection="1">
      <alignment horizontal="left" vertical="center" wrapText="1" indent="1"/>
    </xf>
    <xf numFmtId="49" fontId="31" fillId="0" borderId="11" xfId="4" applyNumberFormat="1" applyFont="1" applyFill="1" applyBorder="1" applyAlignment="1" applyProtection="1">
      <alignment horizontal="left" vertical="center" wrapText="1" indent="1"/>
    </xf>
    <xf numFmtId="0" fontId="31" fillId="0" borderId="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8" xfId="4" applyFont="1" applyFill="1" applyBorder="1" applyAlignment="1" applyProtection="1">
      <alignment horizontal="left" vertical="center" wrapText="1" indent="6"/>
    </xf>
    <xf numFmtId="0" fontId="22" fillId="0" borderId="40" xfId="4" applyFont="1" applyFill="1" applyBorder="1" applyAlignment="1" applyProtection="1">
      <alignment horizontal="left" vertical="center" wrapText="1" indent="6"/>
    </xf>
    <xf numFmtId="0" fontId="22" fillId="0" borderId="2" xfId="4" applyFont="1" applyFill="1" applyBorder="1" applyAlignment="1" applyProtection="1">
      <alignment horizontal="left" indent="5"/>
    </xf>
    <xf numFmtId="3" fontId="22" fillId="0" borderId="23" xfId="4" applyNumberFormat="1" applyFont="1" applyFill="1" applyBorder="1" applyAlignment="1" applyProtection="1">
      <alignment horizontal="right" vertical="center" wrapText="1"/>
    </xf>
    <xf numFmtId="3" fontId="22" fillId="0" borderId="5" xfId="4" applyNumberFormat="1" applyFont="1" applyFill="1" applyBorder="1" applyAlignment="1" applyProtection="1">
      <alignment horizontal="right" vertical="center" wrapText="1"/>
    </xf>
    <xf numFmtId="3" fontId="22" fillId="0" borderId="22" xfId="4" applyNumberFormat="1" applyFont="1" applyFill="1" applyBorder="1" applyAlignment="1" applyProtection="1">
      <alignment horizontal="right" vertical="center" wrapText="1"/>
    </xf>
    <xf numFmtId="0" fontId="22" fillId="0" borderId="40" xfId="4" applyFont="1" applyFill="1" applyBorder="1" applyAlignment="1" applyProtection="1">
      <alignment horizontal="left" indent="5"/>
    </xf>
    <xf numFmtId="3" fontId="22" fillId="0" borderId="21" xfId="4" applyNumberFormat="1" applyFont="1" applyFill="1" applyBorder="1" applyAlignment="1" applyProtection="1">
      <alignment horizontal="right" vertical="center" wrapText="1"/>
    </xf>
    <xf numFmtId="164" fontId="30" fillId="0" borderId="16" xfId="0" applyNumberFormat="1" applyFont="1" applyFill="1" applyBorder="1" applyAlignment="1">
      <alignment horizontal="lef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/>
    </xf>
    <xf numFmtId="164" fontId="30" fillId="0" borderId="18" xfId="0" applyNumberFormat="1" applyFont="1" applyFill="1" applyBorder="1" applyAlignment="1" applyProtection="1">
      <alignment horizontal="right" vertical="center" wrapText="1"/>
    </xf>
    <xf numFmtId="164" fontId="18" fillId="0" borderId="0" xfId="0" applyNumberFormat="1" applyFont="1" applyFill="1" applyAlignment="1">
      <alignment textRotation="180" wrapText="1"/>
    </xf>
    <xf numFmtId="49" fontId="22" fillId="0" borderId="2" xfId="4" applyNumberFormat="1" applyFont="1" applyFill="1" applyBorder="1" applyAlignment="1" applyProtection="1">
      <alignment horizontal="left" vertical="center" wrapText="1" indent="1"/>
    </xf>
    <xf numFmtId="164" fontId="31" fillId="0" borderId="21" xfId="4" applyNumberFormat="1" applyFont="1" applyFill="1" applyBorder="1" applyAlignment="1" applyProtection="1">
      <alignment horizontal="right" vertical="center" wrapText="1"/>
    </xf>
    <xf numFmtId="164" fontId="36" fillId="0" borderId="5" xfId="4" applyNumberFormat="1" applyFont="1" applyFill="1" applyBorder="1" applyAlignment="1" applyProtection="1">
      <alignment horizontal="right" vertical="center" wrapTex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10" xfId="4" applyFont="1" applyFill="1" applyBorder="1" applyAlignment="1">
      <alignment horizontal="center" vertical="center"/>
    </xf>
    <xf numFmtId="0" fontId="34" fillId="0" borderId="8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3" xfId="4" applyFont="1" applyFill="1" applyBorder="1" applyAlignment="1">
      <alignment horizontal="center" vertical="center"/>
    </xf>
    <xf numFmtId="0" fontId="34" fillId="0" borderId="17" xfId="4" applyFont="1" applyFill="1" applyBorder="1"/>
    <xf numFmtId="166" fontId="15" fillId="0" borderId="24" xfId="1" applyNumberFormat="1" applyFont="1" applyFill="1" applyBorder="1"/>
    <xf numFmtId="166" fontId="15" fillId="0" borderId="21" xfId="1" applyNumberFormat="1" applyFont="1" applyFill="1" applyBorder="1"/>
    <xf numFmtId="166" fontId="15" fillId="0" borderId="17" xfId="4" applyNumberFormat="1" applyFont="1" applyFill="1" applyBorder="1"/>
    <xf numFmtId="166" fontId="15" fillId="0" borderId="18" xfId="4" applyNumberFormat="1" applyFont="1" applyFill="1" applyBorder="1"/>
    <xf numFmtId="0" fontId="24" fillId="0" borderId="0" xfId="0" applyFont="1" applyFill="1" applyBorder="1" applyAlignment="1" applyProtection="1">
      <alignment horizontal="right"/>
    </xf>
    <xf numFmtId="0" fontId="23" fillId="0" borderId="2" xfId="4" applyFont="1" applyFill="1" applyBorder="1" applyAlignment="1" applyProtection="1">
      <alignment horizontal="left" vertical="center" wrapText="1" indent="1"/>
    </xf>
    <xf numFmtId="49" fontId="22" fillId="0" borderId="4" xfId="4" applyNumberFormat="1" applyFont="1" applyFill="1" applyBorder="1" applyAlignment="1" applyProtection="1">
      <alignment horizontal="left" vertical="center" wrapText="1" indent="1"/>
    </xf>
    <xf numFmtId="164" fontId="30" fillId="0" borderId="18" xfId="0" applyNumberFormat="1" applyFont="1" applyFill="1" applyBorder="1" applyAlignment="1" applyProtection="1">
      <alignment vertical="center" wrapText="1"/>
      <protection locked="0"/>
    </xf>
    <xf numFmtId="49" fontId="22" fillId="0" borderId="6" xfId="4" applyNumberFormat="1" applyFont="1" applyFill="1" applyBorder="1" applyAlignment="1" applyProtection="1">
      <alignment horizontal="left" vertical="center" wrapText="1" indent="1"/>
    </xf>
    <xf numFmtId="0" fontId="23" fillId="0" borderId="6" xfId="4" applyFont="1" applyFill="1" applyBorder="1" applyAlignment="1" applyProtection="1">
      <alignment horizontal="left" vertical="center" wrapText="1" indent="1"/>
    </xf>
    <xf numFmtId="49" fontId="22" fillId="0" borderId="40" xfId="4" applyNumberFormat="1" applyFont="1" applyFill="1" applyBorder="1" applyAlignment="1" applyProtection="1">
      <alignment horizontal="left" vertical="center" wrapText="1" indent="1"/>
    </xf>
    <xf numFmtId="164" fontId="22" fillId="0" borderId="42" xfId="0" applyNumberFormat="1" applyFont="1" applyFill="1" applyBorder="1" applyAlignment="1" applyProtection="1">
      <alignment vertical="center" wrapText="1"/>
      <protection locked="0"/>
    </xf>
    <xf numFmtId="49" fontId="30" fillId="0" borderId="17" xfId="4" applyNumberFormat="1" applyFont="1" applyFill="1" applyBorder="1" applyAlignment="1" applyProtection="1">
      <alignment horizontal="left" vertical="center" wrapText="1" indent="1"/>
    </xf>
    <xf numFmtId="49" fontId="22" fillId="0" borderId="20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164" fontId="31" fillId="0" borderId="5" xfId="0" applyNumberFormat="1" applyFont="1" applyFill="1" applyBorder="1" applyAlignment="1" applyProtection="1">
      <alignment vertical="center" wrapText="1"/>
      <protection locked="0"/>
    </xf>
    <xf numFmtId="0" fontId="22" fillId="0" borderId="8" xfId="4" applyFont="1" applyFill="1" applyBorder="1" applyAlignment="1" applyProtection="1">
      <alignment horizontal="left" indent="6"/>
    </xf>
    <xf numFmtId="0" fontId="8" fillId="0" borderId="43" xfId="4" applyFont="1" applyFill="1" applyBorder="1" applyAlignment="1" applyProtection="1">
      <alignment horizontal="center" vertical="center" wrapText="1"/>
    </xf>
    <xf numFmtId="0" fontId="20" fillId="0" borderId="43" xfId="4" applyFont="1" applyFill="1" applyBorder="1" applyAlignment="1" applyProtection="1">
      <alignment horizontal="center" vertical="center" wrapText="1"/>
    </xf>
    <xf numFmtId="0" fontId="22" fillId="0" borderId="0" xfId="4" applyFont="1" applyFill="1" applyBorder="1" applyAlignment="1" applyProtection="1">
      <alignment horizontal="left" indent="1"/>
    </xf>
    <xf numFmtId="49" fontId="22" fillId="0" borderId="17" xfId="4" applyNumberFormat="1" applyFont="1" applyFill="1" applyBorder="1" applyAlignment="1" applyProtection="1">
      <alignment horizontal="left" vertical="center" wrapText="1" indent="1"/>
    </xf>
    <xf numFmtId="164" fontId="31" fillId="0" borderId="24" xfId="4" applyNumberFormat="1" applyFont="1" applyFill="1" applyBorder="1" applyAlignment="1" applyProtection="1">
      <alignment horizontal="right" vertical="center" wrapText="1"/>
    </xf>
    <xf numFmtId="0" fontId="15" fillId="0" borderId="4" xfId="4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8" xfId="4" applyFont="1" applyFill="1" applyBorder="1" applyProtection="1">
      <protection locked="0"/>
    </xf>
    <xf numFmtId="166" fontId="15" fillId="0" borderId="8" xfId="1" applyNumberFormat="1" applyFont="1" applyFill="1" applyBorder="1" applyProtection="1">
      <protection locked="0"/>
    </xf>
    <xf numFmtId="0" fontId="30" fillId="0" borderId="14" xfId="4" applyFont="1" applyFill="1" applyBorder="1" applyAlignment="1" applyProtection="1">
      <alignment horizontal="center" vertical="center" wrapText="1"/>
    </xf>
    <xf numFmtId="0" fontId="30" fillId="0" borderId="6" xfId="4" applyFont="1" applyFill="1" applyBorder="1" applyAlignment="1" applyProtection="1">
      <alignment horizontal="center" vertical="center" wrapText="1"/>
    </xf>
    <xf numFmtId="0" fontId="30" fillId="0" borderId="22" xfId="4" applyFont="1" applyFill="1" applyBorder="1" applyAlignment="1" applyProtection="1">
      <alignment horizontal="center" vertical="center" wrapText="1"/>
    </xf>
    <xf numFmtId="0" fontId="31" fillId="0" borderId="16" xfId="4" applyFont="1" applyFill="1" applyBorder="1" applyAlignment="1" applyProtection="1">
      <alignment horizontal="center" vertical="center"/>
    </xf>
    <xf numFmtId="0" fontId="31" fillId="0" borderId="17" xfId="4" applyFont="1" applyFill="1" applyBorder="1" applyAlignment="1" applyProtection="1">
      <alignment horizontal="center" vertical="center"/>
    </xf>
    <xf numFmtId="0" fontId="31" fillId="0" borderId="18" xfId="4" applyFont="1" applyFill="1" applyBorder="1" applyAlignment="1" applyProtection="1">
      <alignment horizontal="center" vertical="center"/>
    </xf>
    <xf numFmtId="0" fontId="31" fillId="0" borderId="14" xfId="4" applyFont="1" applyFill="1" applyBorder="1" applyAlignment="1" applyProtection="1">
      <alignment horizontal="center" vertical="center"/>
    </xf>
    <xf numFmtId="0" fontId="31" fillId="0" borderId="6" xfId="4" applyFont="1" applyFill="1" applyBorder="1" applyProtection="1"/>
    <xf numFmtId="0" fontId="31" fillId="0" borderId="10" xfId="4" applyFont="1" applyFill="1" applyBorder="1" applyAlignment="1" applyProtection="1">
      <alignment horizontal="center" vertical="center"/>
    </xf>
    <xf numFmtId="0" fontId="31" fillId="0" borderId="2" xfId="4" applyFont="1" applyFill="1" applyBorder="1" applyProtection="1"/>
    <xf numFmtId="0" fontId="31" fillId="0" borderId="2" xfId="4" applyFont="1" applyFill="1" applyBorder="1" applyAlignment="1" applyProtection="1">
      <alignment wrapText="1"/>
    </xf>
    <xf numFmtId="0" fontId="31" fillId="0" borderId="13" xfId="4" applyFont="1" applyFill="1" applyBorder="1" applyAlignment="1" applyProtection="1">
      <alignment horizontal="center" vertical="center"/>
    </xf>
    <xf numFmtId="0" fontId="31" fillId="0" borderId="8" xfId="4" applyFont="1" applyFill="1" applyBorder="1" applyProtection="1"/>
    <xf numFmtId="166" fontId="30" fillId="0" borderId="18" xfId="1" applyNumberFormat="1" applyFont="1" applyFill="1" applyBorder="1" applyProtection="1"/>
    <xf numFmtId="166" fontId="31" fillId="0" borderId="22" xfId="1" applyNumberFormat="1" applyFont="1" applyFill="1" applyBorder="1" applyProtection="1">
      <protection locked="0"/>
    </xf>
    <xf numFmtId="166" fontId="31" fillId="0" borderId="21" xfId="1" applyNumberFormat="1" applyFont="1" applyFill="1" applyBorder="1" applyProtection="1">
      <protection locked="0"/>
    </xf>
    <xf numFmtId="166" fontId="31" fillId="0" borderId="5" xfId="1" applyNumberFormat="1" applyFont="1" applyFill="1" applyBorder="1" applyProtection="1">
      <protection locked="0"/>
    </xf>
    <xf numFmtId="166" fontId="31" fillId="0" borderId="18" xfId="1" applyNumberFormat="1" applyFont="1" applyFill="1" applyBorder="1" applyProtection="1"/>
    <xf numFmtId="0" fontId="31" fillId="0" borderId="6" xfId="4" applyFont="1" applyFill="1" applyBorder="1" applyProtection="1">
      <protection locked="0"/>
    </xf>
    <xf numFmtId="0" fontId="31" fillId="0" borderId="2" xfId="4" applyFont="1" applyFill="1" applyBorder="1" applyProtection="1">
      <protection locked="0"/>
    </xf>
    <xf numFmtId="0" fontId="31" fillId="0" borderId="8" xfId="4" applyFont="1" applyFill="1" applyBorder="1" applyProtection="1">
      <protection locked="0"/>
    </xf>
    <xf numFmtId="0" fontId="16" fillId="0" borderId="0" xfId="0" applyFont="1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left"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2" fillId="0" borderId="19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 wrapText="1"/>
    </xf>
    <xf numFmtId="0" fontId="31" fillId="0" borderId="14" xfId="0" applyFont="1" applyBorder="1" applyAlignment="1" applyProtection="1">
      <alignment horizontal="right" vertical="center" indent="1"/>
    </xf>
    <xf numFmtId="0" fontId="31" fillId="0" borderId="10" xfId="0" applyFont="1" applyBorder="1" applyAlignment="1" applyProtection="1">
      <alignment horizontal="right" vertical="center" indent="1"/>
    </xf>
    <xf numFmtId="0" fontId="31" fillId="0" borderId="13" xfId="0" applyFont="1" applyBorder="1" applyAlignment="1" applyProtection="1">
      <alignment horizontal="right" vertical="center" indent="1"/>
    </xf>
    <xf numFmtId="164" fontId="15" fillId="4" borderId="39" xfId="0" applyNumberFormat="1" applyFont="1" applyFill="1" applyBorder="1" applyAlignment="1" applyProtection="1">
      <alignment horizontal="left" vertical="center" wrapText="1" indent="2"/>
    </xf>
    <xf numFmtId="3" fontId="34" fillId="0" borderId="18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22" xfId="0" quotePrefix="1" applyFont="1" applyFill="1" applyBorder="1" applyAlignment="1" applyProtection="1">
      <alignment horizontal="right"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164" fontId="8" fillId="0" borderId="50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left" vertical="center" wrapText="1" indent="1"/>
    </xf>
    <xf numFmtId="0" fontId="20" fillId="0" borderId="10" xfId="0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 indent="1"/>
    </xf>
    <xf numFmtId="0" fontId="20" fillId="0" borderId="14" xfId="0" applyFont="1" applyFill="1" applyBorder="1" applyAlignment="1" applyProtection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 wrapText="1"/>
    </xf>
    <xf numFmtId="49" fontId="22" fillId="0" borderId="17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9" fillId="0" borderId="51" xfId="0" applyFont="1" applyBorder="1" applyAlignment="1" applyProtection="1">
      <alignment horizontal="left" wrapText="1" indent="1"/>
    </xf>
    <xf numFmtId="0" fontId="20" fillId="0" borderId="19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44" fillId="0" borderId="52" xfId="0" applyFont="1" applyBorder="1" applyAlignment="1" applyProtection="1">
      <alignment horizontal="left" wrapText="1" indent="1"/>
    </xf>
    <xf numFmtId="164" fontId="24" fillId="0" borderId="53" xfId="0" applyNumberFormat="1" applyFont="1" applyFill="1" applyBorder="1" applyAlignment="1" applyProtection="1">
      <alignment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41" fillId="0" borderId="17" xfId="0" applyFont="1" applyBorder="1" applyAlignment="1" applyProtection="1">
      <alignment horizontal="center" wrapText="1"/>
    </xf>
    <xf numFmtId="0" fontId="46" fillId="0" borderId="12" xfId="0" applyFont="1" applyBorder="1" applyAlignment="1" applyProtection="1">
      <alignment horizontal="center" wrapText="1"/>
    </xf>
    <xf numFmtId="0" fontId="46" fillId="0" borderId="13" xfId="0" applyFont="1" applyBorder="1" applyAlignment="1" applyProtection="1">
      <alignment horizontal="center" wrapText="1"/>
    </xf>
    <xf numFmtId="0" fontId="22" fillId="0" borderId="8" xfId="0" applyFont="1" applyFill="1" applyBorder="1" applyAlignment="1" applyProtection="1">
      <alignment horizontal="left" vertical="center" wrapText="1" indent="1"/>
    </xf>
    <xf numFmtId="0" fontId="42" fillId="0" borderId="51" xfId="0" applyFont="1" applyBorder="1" applyAlignment="1" applyProtection="1">
      <alignment horizontal="center" wrapText="1"/>
    </xf>
    <xf numFmtId="0" fontId="43" fillId="0" borderId="51" xfId="0" applyFont="1" applyBorder="1" applyAlignment="1" applyProtection="1">
      <alignment horizontal="left" wrapText="1" indent="1"/>
    </xf>
    <xf numFmtId="164" fontId="20" fillId="0" borderId="54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164" fontId="20" fillId="0" borderId="54" xfId="0" applyNumberFormat="1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6" xfId="0" applyFont="1" applyFill="1" applyBorder="1" applyAlignment="1" applyProtection="1">
      <alignment horizontal="left" vertical="center"/>
    </xf>
    <xf numFmtId="0" fontId="15" fillId="0" borderId="56" xfId="0" applyFont="1" applyFill="1" applyBorder="1" applyAlignment="1" applyProtection="1">
      <alignment vertical="center" wrapText="1"/>
    </xf>
    <xf numFmtId="0" fontId="4" fillId="0" borderId="51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8" fillId="0" borderId="57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Fill="1" applyBorder="1" applyAlignment="1">
      <alignment horizontal="center" vertical="center" wrapText="1"/>
    </xf>
    <xf numFmtId="164" fontId="30" fillId="0" borderId="27" xfId="0" applyNumberFormat="1" applyFont="1" applyFill="1" applyBorder="1" applyAlignment="1" applyProtection="1">
      <alignment horizontal="right" vertical="center" wrapText="1"/>
    </xf>
    <xf numFmtId="164" fontId="30" fillId="0" borderId="53" xfId="0" applyNumberFormat="1" applyFont="1" applyFill="1" applyBorder="1" applyAlignment="1" applyProtection="1">
      <alignment vertical="center" wrapText="1"/>
      <protection locked="0"/>
    </xf>
    <xf numFmtId="164" fontId="30" fillId="0" borderId="42" xfId="0" applyNumberFormat="1" applyFont="1" applyFill="1" applyBorder="1" applyAlignment="1" applyProtection="1">
      <alignment vertical="center" wrapText="1"/>
      <protection locked="0"/>
    </xf>
    <xf numFmtId="164" fontId="31" fillId="0" borderId="53" xfId="0" applyNumberFormat="1" applyFont="1" applyFill="1" applyBorder="1" applyAlignment="1" applyProtection="1">
      <alignment vertical="center" wrapText="1"/>
      <protection locked="0"/>
    </xf>
    <xf numFmtId="164" fontId="31" fillId="0" borderId="42" xfId="0" applyNumberFormat="1" applyFont="1" applyFill="1" applyBorder="1" applyAlignment="1" applyProtection="1">
      <alignment vertical="center" wrapText="1"/>
      <protection locked="0"/>
    </xf>
    <xf numFmtId="164" fontId="31" fillId="0" borderId="21" xfId="0" applyNumberFormat="1" applyFont="1" applyFill="1" applyBorder="1" applyAlignment="1" applyProtection="1">
      <alignment vertical="center" wrapText="1"/>
      <protection locked="0"/>
    </xf>
    <xf numFmtId="164" fontId="30" fillId="0" borderId="54" xfId="0" applyNumberFormat="1" applyFont="1" applyFill="1" applyBorder="1" applyAlignment="1" applyProtection="1">
      <alignment vertical="center" wrapText="1"/>
    </xf>
    <xf numFmtId="164" fontId="33" fillId="0" borderId="18" xfId="0" applyNumberFormat="1" applyFont="1" applyFill="1" applyBorder="1" applyAlignment="1" applyProtection="1">
      <alignment vertical="center" wrapText="1"/>
    </xf>
    <xf numFmtId="164" fontId="31" fillId="0" borderId="18" xfId="0" applyNumberFormat="1" applyFont="1" applyFill="1" applyBorder="1" applyAlignment="1" applyProtection="1">
      <alignment vertical="center" wrapText="1"/>
    </xf>
    <xf numFmtId="164" fontId="30" fillId="0" borderId="54" xfId="0" applyNumberFormat="1" applyFont="1" applyFill="1" applyBorder="1" applyAlignment="1" applyProtection="1">
      <alignment vertical="center" wrapText="1"/>
      <protection locked="0"/>
    </xf>
    <xf numFmtId="164" fontId="31" fillId="0" borderId="22" xfId="0" applyNumberFormat="1" applyFont="1" applyFill="1" applyBorder="1" applyAlignment="1" applyProtection="1">
      <alignment vertical="center" wrapText="1"/>
      <protection locked="0"/>
    </xf>
    <xf numFmtId="164" fontId="31" fillId="0" borderId="23" xfId="0" applyNumberFormat="1" applyFont="1" applyFill="1" applyBorder="1" applyAlignment="1" applyProtection="1">
      <alignment vertical="center" wrapText="1"/>
      <protection locked="0"/>
    </xf>
    <xf numFmtId="164" fontId="30" fillId="0" borderId="0" xfId="0" applyNumberFormat="1" applyFont="1" applyFill="1" applyBorder="1" applyAlignment="1" applyProtection="1">
      <alignment vertical="center" wrapText="1"/>
    </xf>
    <xf numFmtId="0" fontId="31" fillId="0" borderId="0" xfId="0" applyFont="1" applyFill="1" applyAlignment="1" applyProtection="1">
      <alignment vertical="center" wrapText="1"/>
    </xf>
    <xf numFmtId="164" fontId="30" fillId="0" borderId="54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Alignment="1">
      <alignment horizontal="left" vertical="center" wrapText="1"/>
    </xf>
    <xf numFmtId="164" fontId="31" fillId="0" borderId="0" xfId="0" applyNumberFormat="1" applyFont="1" applyFill="1" applyAlignment="1">
      <alignment vertical="center" wrapText="1"/>
    </xf>
    <xf numFmtId="164" fontId="0" fillId="0" borderId="0" xfId="0" applyNumberFormat="1" applyFill="1"/>
    <xf numFmtId="3" fontId="0" fillId="0" borderId="0" xfId="0" applyNumberFormat="1"/>
    <xf numFmtId="166" fontId="10" fillId="0" borderId="0" xfId="1" applyNumberFormat="1" applyFont="1" applyFill="1" applyAlignment="1">
      <alignment vertical="center" wrapText="1"/>
    </xf>
    <xf numFmtId="166" fontId="2" fillId="0" borderId="0" xfId="1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4" fontId="30" fillId="0" borderId="0" xfId="0" applyNumberFormat="1" applyFont="1" applyFill="1" applyBorder="1" applyAlignment="1" applyProtection="1">
      <alignment vertical="center" wrapText="1"/>
      <protection locked="0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0" xfId="0" applyNumberFormat="1" applyFont="1" applyFill="1" applyAlignment="1">
      <alignment vertical="center" wrapText="1"/>
    </xf>
    <xf numFmtId="0" fontId="22" fillId="0" borderId="19" xfId="5" applyFont="1" applyFill="1" applyBorder="1" applyAlignment="1" applyProtection="1">
      <alignment horizontal="left" vertical="center" indent="1"/>
    </xf>
    <xf numFmtId="0" fontId="22" fillId="0" borderId="15" xfId="5" applyFont="1" applyFill="1" applyBorder="1" applyAlignment="1" applyProtection="1">
      <alignment horizontal="left" vertical="center" indent="1"/>
    </xf>
    <xf numFmtId="0" fontId="31" fillId="0" borderId="58" xfId="5" applyFont="1" applyFill="1" applyBorder="1" applyAlignment="1" applyProtection="1">
      <alignment horizontal="left" vertical="center" indent="1"/>
    </xf>
    <xf numFmtId="0" fontId="31" fillId="0" borderId="59" xfId="5" applyFont="1" applyFill="1" applyBorder="1" applyAlignment="1" applyProtection="1">
      <alignment horizontal="left" vertical="center" indent="1"/>
    </xf>
    <xf numFmtId="164" fontId="31" fillId="0" borderId="2" xfId="5" applyNumberFormat="1" applyFont="1" applyFill="1" applyBorder="1" applyAlignment="1" applyProtection="1">
      <alignment vertical="center"/>
      <protection locked="0"/>
    </xf>
    <xf numFmtId="164" fontId="31" fillId="0" borderId="21" xfId="5" applyNumberFormat="1" applyFont="1" applyFill="1" applyBorder="1" applyAlignment="1" applyProtection="1">
      <alignment vertical="center"/>
    </xf>
    <xf numFmtId="0" fontId="31" fillId="0" borderId="26" xfId="5" applyFont="1" applyFill="1" applyBorder="1" applyAlignment="1" applyProtection="1">
      <alignment horizontal="left" vertical="center" indent="1"/>
    </xf>
    <xf numFmtId="0" fontId="31" fillId="0" borderId="60" xfId="5" applyFont="1" applyFill="1" applyBorder="1" applyAlignment="1" applyProtection="1">
      <alignment horizontal="left" vertical="center" wrapText="1" indent="1"/>
    </xf>
    <xf numFmtId="0" fontId="31" fillId="0" borderId="2" xfId="5" applyFont="1" applyFill="1" applyBorder="1" applyAlignment="1" applyProtection="1">
      <alignment horizontal="left" vertical="center" indent="1"/>
    </xf>
    <xf numFmtId="0" fontId="31" fillId="0" borderId="2" xfId="5" applyFont="1" applyFill="1" applyBorder="1" applyAlignment="1" applyProtection="1">
      <alignment horizontal="left" vertical="center" wrapText="1" indent="1"/>
    </xf>
    <xf numFmtId="0" fontId="31" fillId="0" borderId="40" xfId="5" applyFont="1" applyFill="1" applyBorder="1" applyAlignment="1" applyProtection="1">
      <alignment horizontal="left" vertical="center" indent="1"/>
    </xf>
    <xf numFmtId="164" fontId="31" fillId="0" borderId="40" xfId="5" applyNumberFormat="1" applyFont="1" applyFill="1" applyBorder="1" applyAlignment="1" applyProtection="1">
      <alignment vertical="center"/>
      <protection locked="0"/>
    </xf>
    <xf numFmtId="164" fontId="31" fillId="0" borderId="42" xfId="5" applyNumberFormat="1" applyFont="1" applyFill="1" applyBorder="1" applyAlignment="1" applyProtection="1">
      <alignment vertical="center"/>
    </xf>
    <xf numFmtId="0" fontId="30" fillId="0" borderId="17" xfId="5" applyFont="1" applyFill="1" applyBorder="1" applyAlignment="1" applyProtection="1">
      <alignment horizontal="left" vertical="center" indent="1"/>
    </xf>
    <xf numFmtId="164" fontId="30" fillId="0" borderId="17" xfId="5" applyNumberFormat="1" applyFont="1" applyFill="1" applyBorder="1" applyAlignment="1" applyProtection="1">
      <alignment vertical="center"/>
    </xf>
    <xf numFmtId="164" fontId="30" fillId="0" borderId="18" xfId="5" applyNumberFormat="1" applyFont="1" applyFill="1" applyBorder="1" applyAlignment="1" applyProtection="1">
      <alignment vertical="center"/>
    </xf>
    <xf numFmtId="0" fontId="31" fillId="0" borderId="4" xfId="5" applyFont="1" applyFill="1" applyBorder="1" applyAlignment="1" applyProtection="1">
      <alignment horizontal="left" vertical="center" indent="1"/>
    </xf>
    <xf numFmtId="164" fontId="31" fillId="0" borderId="4" xfId="5" applyNumberFormat="1" applyFont="1" applyFill="1" applyBorder="1" applyAlignment="1" applyProtection="1">
      <alignment vertical="center"/>
      <protection locked="0"/>
    </xf>
    <xf numFmtId="164" fontId="31" fillId="0" borderId="24" xfId="5" applyNumberFormat="1" applyFont="1" applyFill="1" applyBorder="1" applyAlignment="1" applyProtection="1">
      <alignment vertical="center"/>
    </xf>
    <xf numFmtId="0" fontId="30" fillId="0" borderId="17" xfId="5" applyFont="1" applyFill="1" applyBorder="1" applyAlignment="1" applyProtection="1">
      <alignment horizontal="left" indent="1"/>
    </xf>
    <xf numFmtId="164" fontId="30" fillId="0" borderId="17" xfId="5" applyNumberFormat="1" applyFont="1" applyFill="1" applyBorder="1" applyProtection="1"/>
    <xf numFmtId="164" fontId="30" fillId="0" borderId="18" xfId="5" applyNumberFormat="1" applyFont="1" applyFill="1" applyBorder="1" applyProtection="1"/>
    <xf numFmtId="166" fontId="31" fillId="0" borderId="6" xfId="1" applyNumberFormat="1" applyFont="1" applyFill="1" applyBorder="1" applyAlignment="1" applyProtection="1">
      <alignment horizontal="left" vertical="center" indent="1"/>
    </xf>
    <xf numFmtId="166" fontId="31" fillId="0" borderId="22" xfId="1" applyNumberFormat="1" applyFont="1" applyFill="1" applyBorder="1" applyAlignment="1" applyProtection="1">
      <alignment vertical="center"/>
    </xf>
    <xf numFmtId="166" fontId="31" fillId="0" borderId="2" xfId="1" applyNumberFormat="1" applyFont="1" applyFill="1" applyBorder="1" applyAlignment="1" applyProtection="1">
      <alignment vertical="center"/>
      <protection locked="0"/>
    </xf>
    <xf numFmtId="166" fontId="31" fillId="0" borderId="21" xfId="1" applyNumberFormat="1" applyFont="1" applyFill="1" applyBorder="1" applyAlignment="1" applyProtection="1">
      <alignment vertical="center"/>
    </xf>
    <xf numFmtId="0" fontId="32" fillId="0" borderId="52" xfId="5" applyFont="1" applyFill="1" applyBorder="1" applyAlignment="1" applyProtection="1">
      <alignment horizontal="center" vertical="center"/>
    </xf>
    <xf numFmtId="0" fontId="32" fillId="0" borderId="61" xfId="5" applyFont="1" applyFill="1" applyBorder="1" applyAlignment="1" applyProtection="1">
      <alignment horizontal="center" vertical="center" wrapText="1"/>
    </xf>
    <xf numFmtId="0" fontId="12" fillId="0" borderId="62" xfId="5" applyFill="1" applyBorder="1" applyAlignment="1" applyProtection="1">
      <alignment vertical="center"/>
    </xf>
    <xf numFmtId="164" fontId="20" fillId="0" borderId="58" xfId="4" applyNumberFormat="1" applyFont="1" applyFill="1" applyBorder="1" applyAlignment="1" applyProtection="1">
      <alignment horizontal="right" vertical="center" wrapText="1"/>
    </xf>
    <xf numFmtId="164" fontId="20" fillId="0" borderId="43" xfId="4" applyNumberFormat="1" applyFont="1" applyFill="1" applyBorder="1" applyAlignment="1" applyProtection="1">
      <alignment horizontal="right" vertical="center" wrapText="1"/>
      <protection locked="0"/>
    </xf>
    <xf numFmtId="164" fontId="22" fillId="0" borderId="26" xfId="4" applyNumberFormat="1" applyFont="1" applyFill="1" applyBorder="1" applyAlignment="1" applyProtection="1">
      <alignment horizontal="right" vertical="center" wrapText="1"/>
      <protection locked="0"/>
    </xf>
    <xf numFmtId="164" fontId="22" fillId="0" borderId="59" xfId="4" applyNumberFormat="1" applyFont="1" applyFill="1" applyBorder="1" applyAlignment="1" applyProtection="1">
      <alignment horizontal="right" vertical="center" wrapText="1"/>
      <protection locked="0"/>
    </xf>
    <xf numFmtId="164" fontId="22" fillId="0" borderId="63" xfId="4" applyNumberFormat="1" applyFont="1" applyFill="1" applyBorder="1" applyAlignment="1" applyProtection="1">
      <alignment horizontal="right" vertical="center" wrapTex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/>
      <protection locked="0"/>
    </xf>
    <xf numFmtId="164" fontId="22" fillId="0" borderId="64" xfId="4" applyNumberFormat="1" applyFont="1" applyFill="1" applyBorder="1" applyAlignment="1" applyProtection="1">
      <alignment horizontal="right" vertical="center" wrapText="1"/>
      <protection locked="0"/>
    </xf>
    <xf numFmtId="164" fontId="31" fillId="0" borderId="26" xfId="4" applyNumberFormat="1" applyFont="1" applyFill="1" applyBorder="1" applyAlignment="1" applyProtection="1">
      <alignment horizontal="right" vertical="center" wrapText="1"/>
      <protection locked="0"/>
    </xf>
    <xf numFmtId="164" fontId="31" fillId="0" borderId="60" xfId="4" applyNumberFormat="1" applyFont="1" applyFill="1" applyBorder="1" applyAlignment="1" applyProtection="1">
      <alignment horizontal="right" vertical="center" wrapText="1"/>
    </xf>
    <xf numFmtId="164" fontId="31" fillId="0" borderId="26" xfId="4" applyNumberFormat="1" applyFont="1" applyFill="1" applyBorder="1" applyAlignment="1" applyProtection="1">
      <alignment horizontal="right" vertical="center" wrapText="1"/>
    </xf>
    <xf numFmtId="164" fontId="31" fillId="0" borderId="64" xfId="4" applyNumberFormat="1" applyFont="1" applyFill="1" applyBorder="1" applyAlignment="1" applyProtection="1">
      <alignment horizontal="right" vertical="center" wrapText="1"/>
      <protection locked="0"/>
    </xf>
    <xf numFmtId="164" fontId="31" fillId="0" borderId="60" xfId="4" applyNumberFormat="1" applyFont="1" applyFill="1" applyBorder="1" applyAlignment="1" applyProtection="1">
      <alignment horizontal="right" vertical="center" wrapText="1"/>
      <protection locked="0"/>
    </xf>
    <xf numFmtId="164" fontId="31" fillId="0" borderId="59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43" xfId="4" applyNumberFormat="1" applyFont="1" applyFill="1" applyBorder="1" applyAlignment="1" applyProtection="1">
      <alignment horizontal="right" vertical="center" wrapText="1"/>
      <protection locked="0"/>
    </xf>
    <xf numFmtId="164" fontId="33" fillId="0" borderId="43" xfId="4" applyNumberFormat="1" applyFont="1" applyFill="1" applyBorder="1" applyAlignment="1" applyProtection="1">
      <alignment horizontal="right" vertical="center" wrapText="1"/>
    </xf>
    <xf numFmtId="164" fontId="30" fillId="0" borderId="43" xfId="4" applyNumberFormat="1" applyFont="1" applyFill="1" applyBorder="1" applyAlignment="1" applyProtection="1">
      <alignment horizontal="right" vertical="center" wrapText="1"/>
    </xf>
    <xf numFmtId="164" fontId="31" fillId="0" borderId="65" xfId="4" applyNumberFormat="1" applyFont="1" applyFill="1" applyBorder="1" applyAlignment="1" applyProtection="1">
      <alignment horizontal="right" vertical="center" wrapText="1"/>
      <protection locked="0"/>
    </xf>
    <xf numFmtId="164" fontId="31" fillId="0" borderId="63" xfId="4" applyNumberFormat="1" applyFont="1" applyFill="1" applyBorder="1" applyAlignment="1" applyProtection="1">
      <alignment horizontal="right" vertical="center" wrapText="1"/>
      <protection locked="0"/>
    </xf>
    <xf numFmtId="164" fontId="36" fillId="0" borderId="59" xfId="4" applyNumberFormat="1" applyFont="1" applyFill="1" applyBorder="1" applyAlignment="1" applyProtection="1">
      <alignment horizontal="right" vertical="center" wrapText="1"/>
    </xf>
    <xf numFmtId="164" fontId="36" fillId="0" borderId="64" xfId="4" applyNumberFormat="1" applyFont="1" applyFill="1" applyBorder="1" applyAlignment="1" applyProtection="1">
      <alignment horizontal="right" vertical="center" wrapText="1"/>
    </xf>
    <xf numFmtId="164" fontId="22" fillId="0" borderId="66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2" xfId="4" applyFont="1" applyFill="1" applyBorder="1"/>
    <xf numFmtId="0" fontId="22" fillId="0" borderId="10" xfId="4" applyFont="1" applyFill="1" applyBorder="1"/>
    <xf numFmtId="0" fontId="22" fillId="0" borderId="21" xfId="4" applyFont="1" applyFill="1" applyBorder="1"/>
    <xf numFmtId="0" fontId="22" fillId="0" borderId="12" xfId="4" applyFont="1" applyFill="1" applyBorder="1"/>
    <xf numFmtId="0" fontId="22" fillId="0" borderId="4" xfId="4" applyFont="1" applyFill="1" applyBorder="1"/>
    <xf numFmtId="0" fontId="22" fillId="0" borderId="24" xfId="4" applyFont="1" applyFill="1" applyBorder="1"/>
    <xf numFmtId="0" fontId="30" fillId="0" borderId="16" xfId="4" applyFont="1" applyFill="1" applyBorder="1" applyAlignment="1">
      <alignment horizontal="center" vertical="center" wrapText="1"/>
    </xf>
    <xf numFmtId="0" fontId="30" fillId="0" borderId="17" xfId="4" applyFont="1" applyFill="1" applyBorder="1" applyAlignment="1">
      <alignment horizontal="center" vertical="center" wrapText="1"/>
    </xf>
    <xf numFmtId="0" fontId="30" fillId="0" borderId="18" xfId="4" applyFont="1" applyFill="1" applyBorder="1" applyAlignment="1">
      <alignment horizontal="center" vertical="center" wrapText="1"/>
    </xf>
    <xf numFmtId="164" fontId="20" fillId="0" borderId="58" xfId="4" applyNumberFormat="1" applyFont="1" applyFill="1" applyBorder="1" applyAlignment="1" applyProtection="1">
      <alignment vertical="center" wrapText="1"/>
    </xf>
    <xf numFmtId="164" fontId="22" fillId="0" borderId="65" xfId="4" applyNumberFormat="1" applyFont="1" applyFill="1" applyBorder="1" applyAlignment="1" applyProtection="1">
      <alignment vertical="center" wrapText="1"/>
      <protection locked="0"/>
    </xf>
    <xf numFmtId="164" fontId="22" fillId="0" borderId="26" xfId="4" applyNumberFormat="1" applyFont="1" applyFill="1" applyBorder="1" applyAlignment="1" applyProtection="1">
      <alignment vertical="center" wrapText="1"/>
      <protection locked="0"/>
    </xf>
    <xf numFmtId="164" fontId="22" fillId="0" borderId="64" xfId="4" applyNumberFormat="1" applyFont="1" applyFill="1" applyBorder="1" applyAlignment="1" applyProtection="1">
      <alignment vertical="center" wrapText="1"/>
      <protection locked="0"/>
    </xf>
    <xf numFmtId="164" fontId="22" fillId="0" borderId="66" xfId="4" applyNumberFormat="1" applyFont="1" applyFill="1" applyBorder="1" applyAlignment="1" applyProtection="1">
      <alignment vertical="center" wrapText="1"/>
      <protection locked="0"/>
    </xf>
    <xf numFmtId="164" fontId="20" fillId="0" borderId="43" xfId="4" applyNumberFormat="1" applyFont="1" applyFill="1" applyBorder="1" applyAlignment="1" applyProtection="1">
      <alignment vertical="center" wrapText="1"/>
    </xf>
    <xf numFmtId="164" fontId="22" fillId="0" borderId="60" xfId="4" applyNumberFormat="1" applyFont="1" applyFill="1" applyBorder="1" applyAlignment="1" applyProtection="1">
      <alignment vertical="center" wrapText="1"/>
      <protection locked="0"/>
    </xf>
    <xf numFmtId="164" fontId="20" fillId="0" borderId="43" xfId="4" applyNumberFormat="1" applyFont="1" applyFill="1" applyBorder="1" applyAlignment="1" applyProtection="1">
      <alignment vertical="center" wrapText="1"/>
      <protection locked="0"/>
    </xf>
    <xf numFmtId="164" fontId="22" fillId="0" borderId="26" xfId="4" applyNumberFormat="1" applyFont="1" applyFill="1" applyBorder="1" applyAlignment="1" applyProtection="1">
      <alignment vertical="center" wrapText="1"/>
    </xf>
    <xf numFmtId="164" fontId="22" fillId="0" borderId="59" xfId="4" applyNumberFormat="1" applyFont="1" applyFill="1" applyBorder="1" applyAlignment="1" applyProtection="1">
      <alignment vertical="center" wrapText="1"/>
      <protection locked="0"/>
    </xf>
    <xf numFmtId="164" fontId="22" fillId="3" borderId="66" xfId="4" applyNumberFormat="1" applyFont="1" applyFill="1" applyBorder="1" applyAlignment="1" applyProtection="1">
      <alignment horizontal="right" vertical="center" wrapText="1"/>
      <protection locked="0"/>
    </xf>
    <xf numFmtId="0" fontId="30" fillId="0" borderId="19" xfId="4" applyFont="1" applyFill="1" applyBorder="1" applyAlignment="1">
      <alignment horizontal="center" vertical="center" wrapText="1"/>
    </xf>
    <xf numFmtId="0" fontId="30" fillId="0" borderId="20" xfId="4" applyFont="1" applyFill="1" applyBorder="1" applyAlignment="1">
      <alignment horizontal="center" vertical="center" wrapText="1"/>
    </xf>
    <xf numFmtId="0" fontId="30" fillId="0" borderId="25" xfId="4" applyFont="1" applyFill="1" applyBorder="1" applyAlignment="1">
      <alignment horizontal="center" vertical="center" wrapText="1"/>
    </xf>
    <xf numFmtId="0" fontId="12" fillId="0" borderId="2" xfId="4" applyFill="1" applyBorder="1"/>
    <xf numFmtId="0" fontId="12" fillId="0" borderId="4" xfId="4" applyFill="1" applyBorder="1"/>
    <xf numFmtId="0" fontId="22" fillId="0" borderId="16" xfId="4" applyFont="1" applyFill="1" applyBorder="1"/>
    <xf numFmtId="0" fontId="22" fillId="0" borderId="17" xfId="4" applyFont="1" applyFill="1" applyBorder="1"/>
    <xf numFmtId="0" fontId="22" fillId="0" borderId="18" xfId="4" applyFont="1" applyFill="1" applyBorder="1"/>
    <xf numFmtId="0" fontId="12" fillId="0" borderId="16" xfId="4" applyFill="1" applyBorder="1"/>
    <xf numFmtId="0" fontId="12" fillId="0" borderId="17" xfId="4" applyFill="1" applyBorder="1"/>
    <xf numFmtId="0" fontId="12" fillId="0" borderId="18" xfId="4" applyFill="1" applyBorder="1"/>
    <xf numFmtId="0" fontId="12" fillId="0" borderId="8" xfId="4" applyFill="1" applyBorder="1"/>
    <xf numFmtId="0" fontId="31" fillId="0" borderId="4" xfId="4" applyFont="1" applyFill="1" applyBorder="1"/>
    <xf numFmtId="0" fontId="31" fillId="0" borderId="2" xfId="4" applyFont="1" applyFill="1" applyBorder="1"/>
    <xf numFmtId="0" fontId="31" fillId="0" borderId="8" xfId="4" applyFont="1" applyFill="1" applyBorder="1"/>
    <xf numFmtId="0" fontId="31" fillId="0" borderId="16" xfId="4" applyFont="1" applyFill="1" applyBorder="1"/>
    <xf numFmtId="0" fontId="31" fillId="0" borderId="17" xfId="4" applyFont="1" applyFill="1" applyBorder="1"/>
    <xf numFmtId="0" fontId="31" fillId="0" borderId="18" xfId="4" applyFont="1" applyFill="1" applyBorder="1"/>
    <xf numFmtId="0" fontId="22" fillId="0" borderId="8" xfId="4" applyFont="1" applyFill="1" applyBorder="1"/>
    <xf numFmtId="164" fontId="20" fillId="0" borderId="55" xfId="4" applyNumberFormat="1" applyFont="1" applyFill="1" applyBorder="1" applyAlignment="1" applyProtection="1">
      <alignment vertical="center" wrapText="1"/>
    </xf>
    <xf numFmtId="0" fontId="30" fillId="0" borderId="18" xfId="1" applyNumberFormat="1" applyFont="1" applyFill="1" applyBorder="1"/>
    <xf numFmtId="0" fontId="30" fillId="0" borderId="16" xfId="4" applyFont="1" applyFill="1" applyBorder="1" applyAlignment="1">
      <alignment horizontal="center"/>
    </xf>
    <xf numFmtId="0" fontId="30" fillId="0" borderId="17" xfId="4" applyFont="1" applyFill="1" applyBorder="1" applyAlignment="1">
      <alignment horizontal="center"/>
    </xf>
    <xf numFmtId="0" fontId="30" fillId="0" borderId="18" xfId="4" applyFont="1" applyFill="1" applyBorder="1" applyAlignment="1">
      <alignment horizontal="center"/>
    </xf>
    <xf numFmtId="0" fontId="22" fillId="0" borderId="13" xfId="4" applyFont="1" applyFill="1" applyBorder="1"/>
    <xf numFmtId="0" fontId="22" fillId="0" borderId="5" xfId="4" applyFont="1" applyFill="1" applyBorder="1"/>
    <xf numFmtId="164" fontId="22" fillId="0" borderId="10" xfId="4" applyNumberFormat="1" applyFont="1" applyFill="1" applyBorder="1"/>
    <xf numFmtId="0" fontId="30" fillId="0" borderId="12" xfId="4" applyFont="1" applyFill="1" applyBorder="1" applyAlignment="1">
      <alignment horizontal="center"/>
    </xf>
    <xf numFmtId="0" fontId="30" fillId="0" borderId="4" xfId="4" applyFont="1" applyFill="1" applyBorder="1" applyAlignment="1">
      <alignment horizontal="center"/>
    </xf>
    <xf numFmtId="0" fontId="30" fillId="0" borderId="24" xfId="4" applyFont="1" applyFill="1" applyBorder="1" applyAlignment="1">
      <alignment horizontal="center"/>
    </xf>
    <xf numFmtId="164" fontId="22" fillId="0" borderId="65" xfId="4" applyNumberFormat="1" applyFont="1" applyFill="1" applyBorder="1" applyAlignment="1" applyProtection="1">
      <alignment horizontal="right" vertical="center" wrapText="1"/>
      <protection locked="0"/>
    </xf>
    <xf numFmtId="164" fontId="20" fillId="0" borderId="63" xfId="4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4" applyFont="1" applyFill="1" applyBorder="1"/>
    <xf numFmtId="0" fontId="31" fillId="0" borderId="21" xfId="4" applyFont="1" applyFill="1" applyBorder="1"/>
    <xf numFmtId="0" fontId="31" fillId="0" borderId="5" xfId="4" applyFont="1" applyFill="1" applyBorder="1"/>
    <xf numFmtId="0" fontId="12" fillId="0" borderId="24" xfId="4" applyFill="1" applyBorder="1"/>
    <xf numFmtId="0" fontId="12" fillId="0" borderId="21" xfId="4" applyFill="1" applyBorder="1"/>
    <xf numFmtId="0" fontId="12" fillId="0" borderId="5" xfId="4" applyFill="1" applyBorder="1"/>
    <xf numFmtId="0" fontId="47" fillId="0" borderId="67" xfId="4" applyFont="1" applyFill="1" applyBorder="1" applyAlignment="1" applyProtection="1">
      <alignment horizontal="left" vertical="center" wrapText="1"/>
    </xf>
    <xf numFmtId="164" fontId="39" fillId="0" borderId="45" xfId="4" applyNumberFormat="1" applyFont="1" applyFill="1" applyBorder="1" applyAlignment="1" applyProtection="1">
      <alignment horizontal="left" vertical="center"/>
    </xf>
    <xf numFmtId="0" fontId="25" fillId="0" borderId="0" xfId="4" applyFont="1" applyFill="1" applyAlignment="1">
      <alignment horizontal="center"/>
    </xf>
    <xf numFmtId="0" fontId="25" fillId="0" borderId="0" xfId="4" applyFont="1" applyFill="1" applyAlignment="1">
      <alignment horizont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2" fillId="0" borderId="61" xfId="0" applyNumberFormat="1" applyFont="1" applyFill="1" applyBorder="1" applyAlignment="1">
      <alignment horizontal="center" vertical="center" wrapText="1"/>
    </xf>
    <xf numFmtId="164" fontId="32" fillId="0" borderId="6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textRotation="180" wrapText="1"/>
    </xf>
    <xf numFmtId="164" fontId="32" fillId="0" borderId="68" xfId="0" applyNumberFormat="1" applyFont="1" applyFill="1" applyBorder="1" applyAlignment="1">
      <alignment horizontal="center" vertical="center" wrapText="1"/>
    </xf>
    <xf numFmtId="164" fontId="32" fillId="0" borderId="41" xfId="0" applyNumberFormat="1" applyFont="1" applyFill="1" applyBorder="1" applyAlignment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4" fillId="0" borderId="22" xfId="4" applyFont="1" applyFill="1" applyBorder="1" applyAlignment="1">
      <alignment horizontal="center" vertical="center" wrapText="1"/>
    </xf>
    <xf numFmtId="0" fontId="34" fillId="0" borderId="5" xfId="4" applyFont="1" applyFill="1" applyBorder="1" applyAlignment="1">
      <alignment horizontal="center" vertical="center" wrapText="1"/>
    </xf>
    <xf numFmtId="0" fontId="34" fillId="0" borderId="14" xfId="4" applyFont="1" applyFill="1" applyBorder="1" applyAlignment="1">
      <alignment horizontal="center" vertical="center" wrapText="1"/>
    </xf>
    <xf numFmtId="0" fontId="34" fillId="0" borderId="13" xfId="4" applyFont="1" applyFill="1" applyBorder="1" applyAlignment="1">
      <alignment horizontal="center" vertical="center" wrapText="1"/>
    </xf>
    <xf numFmtId="0" fontId="34" fillId="0" borderId="6" xfId="4" applyFont="1" applyFill="1" applyBorder="1" applyAlignment="1">
      <alignment horizontal="center" vertical="center" wrapText="1"/>
    </xf>
    <xf numFmtId="0" fontId="34" fillId="0" borderId="8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2" fillId="0" borderId="16" xfId="4" applyFont="1" applyFill="1" applyBorder="1" applyAlignment="1" applyProtection="1">
      <alignment horizontal="left"/>
    </xf>
    <xf numFmtId="0" fontId="32" fillId="0" borderId="17" xfId="4" applyFont="1" applyFill="1" applyBorder="1" applyAlignment="1" applyProtection="1">
      <alignment horizontal="left"/>
    </xf>
    <xf numFmtId="0" fontId="22" fillId="0" borderId="67" xfId="4" applyFont="1" applyFill="1" applyBorder="1" applyAlignment="1">
      <alignment horizontal="justify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/>
    </xf>
    <xf numFmtId="0" fontId="32" fillId="0" borderId="55" xfId="0" applyFont="1" applyBorder="1" applyAlignment="1" applyProtection="1">
      <alignment horizontal="left" vertical="center" indent="2"/>
    </xf>
    <xf numFmtId="0" fontId="32" fillId="0" borderId="51" xfId="0" applyFont="1" applyBorder="1" applyAlignment="1" applyProtection="1">
      <alignment horizontal="left" vertical="center" indent="2"/>
    </xf>
    <xf numFmtId="0" fontId="21" fillId="0" borderId="67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33" fillId="0" borderId="43" xfId="5" applyFont="1" applyFill="1" applyBorder="1" applyAlignment="1" applyProtection="1">
      <alignment horizontal="left" vertical="center" indent="1"/>
    </xf>
    <xf numFmtId="0" fontId="33" fillId="0" borderId="56" xfId="5" applyFont="1" applyFill="1" applyBorder="1" applyAlignment="1" applyProtection="1">
      <alignment horizontal="left" vertical="center" indent="1"/>
    </xf>
    <xf numFmtId="0" fontId="33" fillId="0" borderId="54" xfId="5" applyFont="1" applyFill="1" applyBorder="1" applyAlignment="1" applyProtection="1">
      <alignment horizontal="left" vertical="center" indent="1"/>
    </xf>
    <xf numFmtId="0" fontId="25" fillId="0" borderId="0" xfId="5" applyFont="1" applyFill="1" applyAlignment="1" applyProtection="1">
      <alignment horizontal="center" wrapText="1"/>
    </xf>
    <xf numFmtId="0" fontId="25" fillId="0" borderId="0" xfId="5" applyFont="1" applyFill="1" applyAlignment="1" applyProtection="1">
      <alignment horizontal="center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145"/>
  <sheetViews>
    <sheetView view="pageBreakPreview" zoomScaleNormal="120" zoomScaleSheetLayoutView="130" workbookViewId="0">
      <selection activeCell="F1" sqref="F1"/>
    </sheetView>
  </sheetViews>
  <sheetFormatPr defaultRowHeight="15.75"/>
  <cols>
    <col min="1" max="1" width="7.5" style="60" customWidth="1"/>
    <col min="2" max="2" width="70.5" style="60" customWidth="1"/>
    <col min="3" max="3" width="15" style="60" customWidth="1"/>
    <col min="4" max="4" width="9" style="60" customWidth="1"/>
    <col min="5" max="5" width="10" style="60" customWidth="1"/>
    <col min="6" max="6" width="12.6640625" style="60" bestFit="1" customWidth="1"/>
    <col min="7" max="16384" width="9.33203125" style="60"/>
  </cols>
  <sheetData>
    <row r="1" spans="1:6" ht="15.95" customHeight="1">
      <c r="A1" s="59" t="s">
        <v>0</v>
      </c>
      <c r="B1" s="59"/>
      <c r="C1" s="59"/>
    </row>
    <row r="2" spans="1:6" ht="15.95" customHeight="1" thickBot="1">
      <c r="A2" s="516" t="s">
        <v>162</v>
      </c>
      <c r="B2" s="516"/>
      <c r="C2" s="200"/>
    </row>
    <row r="3" spans="1:6" ht="38.1" customHeight="1" thickBot="1">
      <c r="A3" s="35" t="s">
        <v>72</v>
      </c>
      <c r="B3" s="36" t="s">
        <v>2</v>
      </c>
      <c r="C3" s="250" t="s">
        <v>423</v>
      </c>
      <c r="D3" s="463" t="s">
        <v>497</v>
      </c>
      <c r="E3" s="464" t="s">
        <v>498</v>
      </c>
      <c r="F3" s="465" t="s">
        <v>499</v>
      </c>
    </row>
    <row r="4" spans="1:6" s="62" customFormat="1" ht="12" customHeight="1" thickBot="1">
      <c r="A4" s="54">
        <v>1</v>
      </c>
      <c r="B4" s="55">
        <v>2</v>
      </c>
      <c r="C4" s="251">
        <v>3</v>
      </c>
      <c r="D4" s="504">
        <v>4</v>
      </c>
      <c r="E4" s="505">
        <v>5</v>
      </c>
      <c r="F4" s="506">
        <v>6</v>
      </c>
    </row>
    <row r="5" spans="1:6" s="2" customFormat="1" ht="12" customHeight="1" thickBot="1">
      <c r="A5" s="29" t="s">
        <v>3</v>
      </c>
      <c r="B5" s="30" t="s">
        <v>187</v>
      </c>
      <c r="C5" s="436">
        <f>+C6+C13+C22</f>
        <v>57725</v>
      </c>
      <c r="D5" s="436">
        <f>+D6+D13+D22</f>
        <v>57725</v>
      </c>
      <c r="E5" s="436">
        <f>+E6+E13+E22</f>
        <v>0</v>
      </c>
      <c r="F5" s="63">
        <f>+F6+F13+F22</f>
        <v>0</v>
      </c>
    </row>
    <row r="6" spans="1:6" s="2" customFormat="1" ht="12" customHeight="1" thickBot="1">
      <c r="A6" s="26" t="s">
        <v>4</v>
      </c>
      <c r="B6" s="27" t="s">
        <v>188</v>
      </c>
      <c r="C6" s="437">
        <f>SUM(C7:C12)</f>
        <v>28628</v>
      </c>
      <c r="D6" s="437">
        <f>SUM(D7:D12)</f>
        <v>28628</v>
      </c>
      <c r="E6" s="437">
        <f>SUM(E7:E12)</f>
        <v>0</v>
      </c>
      <c r="F6" s="28">
        <f>SUM(F7:F12)</f>
        <v>0</v>
      </c>
    </row>
    <row r="7" spans="1:6" s="2" customFormat="1" ht="12" customHeight="1">
      <c r="A7" s="19" t="s">
        <v>122</v>
      </c>
      <c r="B7" s="10" t="s">
        <v>49</v>
      </c>
      <c r="C7" s="438">
        <v>18100</v>
      </c>
      <c r="D7" s="438">
        <v>18100</v>
      </c>
      <c r="E7" s="461"/>
      <c r="F7" s="462"/>
    </row>
    <row r="8" spans="1:6" s="2" customFormat="1" ht="12" customHeight="1">
      <c r="A8" s="19" t="s">
        <v>123</v>
      </c>
      <c r="B8" s="10" t="s">
        <v>86</v>
      </c>
      <c r="C8" s="438">
        <v>0</v>
      </c>
      <c r="D8" s="438">
        <v>0</v>
      </c>
      <c r="E8" s="457"/>
      <c r="F8" s="459"/>
    </row>
    <row r="9" spans="1:6" s="2" customFormat="1" ht="12" customHeight="1">
      <c r="A9" s="19" t="s">
        <v>124</v>
      </c>
      <c r="B9" s="10" t="s">
        <v>50</v>
      </c>
      <c r="C9" s="438">
        <v>3800</v>
      </c>
      <c r="D9" s="438">
        <v>3800</v>
      </c>
      <c r="E9" s="457"/>
      <c r="F9" s="459"/>
    </row>
    <row r="10" spans="1:6" s="2" customFormat="1" ht="12" customHeight="1">
      <c r="A10" s="19" t="s">
        <v>125</v>
      </c>
      <c r="B10" s="10" t="s">
        <v>189</v>
      </c>
      <c r="C10" s="438">
        <v>150</v>
      </c>
      <c r="D10" s="438">
        <v>150</v>
      </c>
      <c r="E10" s="457"/>
      <c r="F10" s="459"/>
    </row>
    <row r="11" spans="1:6" s="2" customFormat="1" ht="12" customHeight="1">
      <c r="A11" s="19" t="s">
        <v>126</v>
      </c>
      <c r="B11" s="10" t="s">
        <v>190</v>
      </c>
      <c r="C11" s="438">
        <f>320+1690+2066+500+500+240+245</f>
        <v>5561</v>
      </c>
      <c r="D11" s="438">
        <f>320+1690+2066+500+500+240+245</f>
        <v>5561</v>
      </c>
      <c r="E11" s="457"/>
      <c r="F11" s="459"/>
    </row>
    <row r="12" spans="1:6" s="2" customFormat="1" ht="12" customHeight="1" thickBot="1">
      <c r="A12" s="19" t="s">
        <v>136</v>
      </c>
      <c r="B12" s="10" t="s">
        <v>191</v>
      </c>
      <c r="C12" s="438">
        <v>1017</v>
      </c>
      <c r="D12" s="438">
        <v>1017</v>
      </c>
      <c r="E12" s="495"/>
      <c r="F12" s="502"/>
    </row>
    <row r="13" spans="1:6" s="2" customFormat="1" ht="12" customHeight="1" thickBot="1">
      <c r="A13" s="26" t="s">
        <v>5</v>
      </c>
      <c r="B13" s="27" t="s">
        <v>192</v>
      </c>
      <c r="C13" s="175">
        <f>SUM(C14:C21)</f>
        <v>28627</v>
      </c>
      <c r="D13" s="175">
        <f>SUM(D14:D21)</f>
        <v>28627</v>
      </c>
      <c r="E13" s="483"/>
      <c r="F13" s="484"/>
    </row>
    <row r="14" spans="1:6" s="2" customFormat="1" ht="12" customHeight="1">
      <c r="A14" s="23" t="s">
        <v>94</v>
      </c>
      <c r="B14" s="15" t="s">
        <v>197</v>
      </c>
      <c r="C14" s="507">
        <v>273</v>
      </c>
      <c r="D14" s="507">
        <v>273</v>
      </c>
      <c r="E14" s="461"/>
      <c r="F14" s="462"/>
    </row>
    <row r="15" spans="1:6" s="2" customFormat="1" ht="12" customHeight="1">
      <c r="A15" s="19" t="s">
        <v>95</v>
      </c>
      <c r="B15" s="10" t="s">
        <v>198</v>
      </c>
      <c r="C15" s="438">
        <f>6+2746+296+1140+4000+450+50</f>
        <v>8688</v>
      </c>
      <c r="D15" s="438">
        <f>6+2746+296+1140+4000+450+50</f>
        <v>8688</v>
      </c>
      <c r="E15" s="457"/>
      <c r="F15" s="459"/>
    </row>
    <row r="16" spans="1:6" s="2" customFormat="1" ht="12" customHeight="1">
      <c r="A16" s="19" t="s">
        <v>96</v>
      </c>
      <c r="B16" s="10" t="s">
        <v>199</v>
      </c>
      <c r="C16" s="438"/>
      <c r="D16" s="438"/>
      <c r="E16" s="457"/>
      <c r="F16" s="459"/>
    </row>
    <row r="17" spans="1:6" s="2" customFormat="1" ht="12" customHeight="1">
      <c r="A17" s="19" t="s">
        <v>97</v>
      </c>
      <c r="B17" s="10" t="s">
        <v>200</v>
      </c>
      <c r="C17" s="438">
        <v>11447</v>
      </c>
      <c r="D17" s="438">
        <v>11447</v>
      </c>
      <c r="E17" s="457"/>
      <c r="F17" s="459"/>
    </row>
    <row r="18" spans="1:6" s="2" customFormat="1" ht="12" customHeight="1">
      <c r="A18" s="18" t="s">
        <v>193</v>
      </c>
      <c r="B18" s="9" t="s">
        <v>201</v>
      </c>
      <c r="C18" s="439"/>
      <c r="D18" s="439"/>
      <c r="E18" s="457"/>
      <c r="F18" s="459"/>
    </row>
    <row r="19" spans="1:6" s="2" customFormat="1" ht="12" customHeight="1">
      <c r="A19" s="19" t="s">
        <v>194</v>
      </c>
      <c r="B19" s="10" t="s">
        <v>202</v>
      </c>
      <c r="C19" s="438">
        <f>75+853+2972+825+230+482+1226+19+121+13+85</f>
        <v>6901</v>
      </c>
      <c r="D19" s="438">
        <f>75+853+2972+825+230+482+1226+19+121+13+85</f>
        <v>6901</v>
      </c>
      <c r="E19" s="457"/>
      <c r="F19" s="459"/>
    </row>
    <row r="20" spans="1:6" s="2" customFormat="1" ht="12" customHeight="1">
      <c r="A20" s="19" t="s">
        <v>195</v>
      </c>
      <c r="B20" s="10" t="s">
        <v>203</v>
      </c>
      <c r="C20" s="438">
        <v>85</v>
      </c>
      <c r="D20" s="438">
        <v>85</v>
      </c>
      <c r="E20" s="457"/>
      <c r="F20" s="459"/>
    </row>
    <row r="21" spans="1:6" s="2" customFormat="1" ht="12" customHeight="1" thickBot="1">
      <c r="A21" s="20" t="s">
        <v>196</v>
      </c>
      <c r="B21" s="11" t="s">
        <v>204</v>
      </c>
      <c r="C21" s="440">
        <f>14+849+300+70</f>
        <v>1233</v>
      </c>
      <c r="D21" s="440">
        <f>14+849+300+70</f>
        <v>1233</v>
      </c>
      <c r="E21" s="495"/>
      <c r="F21" s="502"/>
    </row>
    <row r="22" spans="1:6" s="2" customFormat="1" ht="12" customHeight="1" thickBot="1">
      <c r="A22" s="26" t="s">
        <v>205</v>
      </c>
      <c r="B22" s="27" t="s">
        <v>207</v>
      </c>
      <c r="C22" s="508">
        <f>170+100+200</f>
        <v>470</v>
      </c>
      <c r="D22" s="482">
        <v>470</v>
      </c>
      <c r="E22" s="483"/>
      <c r="F22" s="484"/>
    </row>
    <row r="23" spans="1:6" s="2" customFormat="1" ht="12" customHeight="1" thickBot="1">
      <c r="A23" s="26" t="s">
        <v>7</v>
      </c>
      <c r="B23" s="27" t="s">
        <v>208</v>
      </c>
      <c r="C23" s="175">
        <f>SUM(C24:C31)</f>
        <v>55577</v>
      </c>
      <c r="D23" s="175">
        <f>SUM(D24:D31)</f>
        <v>51124</v>
      </c>
      <c r="E23" s="175">
        <f>SUM(E24:E31)</f>
        <v>4453</v>
      </c>
      <c r="F23" s="64">
        <f>SUM(F24:F31)</f>
        <v>0</v>
      </c>
    </row>
    <row r="24" spans="1:6" s="2" customFormat="1" ht="12" customHeight="1">
      <c r="A24" s="21" t="s">
        <v>100</v>
      </c>
      <c r="B24" s="12" t="s">
        <v>214</v>
      </c>
      <c r="C24" s="441">
        <v>37184</v>
      </c>
      <c r="D24" s="460">
        <v>37184</v>
      </c>
      <c r="E24" s="461"/>
      <c r="F24" s="462"/>
    </row>
    <row r="25" spans="1:6" s="2" customFormat="1" ht="12" customHeight="1">
      <c r="A25" s="19" t="s">
        <v>101</v>
      </c>
      <c r="B25" s="10" t="s">
        <v>215</v>
      </c>
      <c r="C25" s="438">
        <v>7973</v>
      </c>
      <c r="D25" s="503">
        <v>7973</v>
      </c>
      <c r="E25" s="457"/>
      <c r="F25" s="459"/>
    </row>
    <row r="26" spans="1:6" s="2" customFormat="1" ht="12" customHeight="1">
      <c r="A26" s="19" t="s">
        <v>102</v>
      </c>
      <c r="B26" s="10" t="s">
        <v>216</v>
      </c>
      <c r="C26" s="438"/>
      <c r="D26" s="458"/>
      <c r="E26" s="457"/>
      <c r="F26" s="459"/>
    </row>
    <row r="27" spans="1:6" s="2" customFormat="1" ht="12" customHeight="1">
      <c r="A27" s="22" t="s">
        <v>209</v>
      </c>
      <c r="B27" s="10" t="s">
        <v>105</v>
      </c>
      <c r="C27" s="442">
        <f>5467+500</f>
        <v>5967</v>
      </c>
      <c r="D27" s="458">
        <v>5967</v>
      </c>
      <c r="E27" s="457"/>
      <c r="F27" s="459"/>
    </row>
    <row r="28" spans="1:6" s="2" customFormat="1" ht="12" customHeight="1">
      <c r="A28" s="22" t="s">
        <v>210</v>
      </c>
      <c r="B28" s="10" t="s">
        <v>217</v>
      </c>
      <c r="C28" s="442"/>
      <c r="D28" s="458"/>
      <c r="E28" s="457"/>
      <c r="F28" s="459"/>
    </row>
    <row r="29" spans="1:6" s="2" customFormat="1" ht="12" customHeight="1">
      <c r="A29" s="19" t="s">
        <v>211</v>
      </c>
      <c r="B29" s="10" t="s">
        <v>218</v>
      </c>
      <c r="C29" s="438"/>
      <c r="D29" s="458"/>
      <c r="E29" s="457"/>
      <c r="F29" s="459"/>
    </row>
    <row r="30" spans="1:6" s="2" customFormat="1" ht="12" customHeight="1">
      <c r="A30" s="19" t="s">
        <v>212</v>
      </c>
      <c r="B30" s="10" t="s">
        <v>219</v>
      </c>
      <c r="C30" s="443"/>
      <c r="D30" s="458"/>
      <c r="E30" s="457"/>
      <c r="F30" s="459"/>
    </row>
    <row r="31" spans="1:6" s="2" customFormat="1" ht="12" customHeight="1" thickBot="1">
      <c r="A31" s="19" t="s">
        <v>213</v>
      </c>
      <c r="B31" s="10" t="s">
        <v>220</v>
      </c>
      <c r="C31" s="443">
        <v>4453</v>
      </c>
      <c r="D31" s="501"/>
      <c r="E31" s="495">
        <v>4453</v>
      </c>
      <c r="F31" s="502"/>
    </row>
    <row r="32" spans="1:6" s="2" customFormat="1" ht="12" customHeight="1" thickBot="1">
      <c r="A32" s="26" t="s">
        <v>8</v>
      </c>
      <c r="B32" s="27" t="s">
        <v>319</v>
      </c>
      <c r="C32" s="175">
        <f>+C33+C39</f>
        <v>12475</v>
      </c>
      <c r="D32" s="175">
        <f>+D33+D39</f>
        <v>5415</v>
      </c>
      <c r="E32" s="175">
        <f>+E33+E39</f>
        <v>4710</v>
      </c>
      <c r="F32" s="64">
        <f>+F33+F39</f>
        <v>2350</v>
      </c>
    </row>
    <row r="33" spans="1:6" s="2" customFormat="1" ht="12" customHeight="1">
      <c r="A33" s="21" t="s">
        <v>103</v>
      </c>
      <c r="B33" s="34" t="s">
        <v>223</v>
      </c>
      <c r="C33" s="444">
        <f>SUM(C34:C38)</f>
        <v>12475</v>
      </c>
      <c r="D33" s="444">
        <f>SUM(D34:D38)</f>
        <v>5415</v>
      </c>
      <c r="E33" s="444">
        <f>SUM(E34:E38)</f>
        <v>4710</v>
      </c>
      <c r="F33" s="254">
        <f>SUM(F34:F38)</f>
        <v>2350</v>
      </c>
    </row>
    <row r="34" spans="1:6" s="2" customFormat="1" ht="12" customHeight="1">
      <c r="A34" s="19" t="s">
        <v>106</v>
      </c>
      <c r="B34" s="32" t="s">
        <v>224</v>
      </c>
      <c r="C34" s="443">
        <f>113+2514</f>
        <v>2627</v>
      </c>
      <c r="D34" s="458">
        <v>2627</v>
      </c>
      <c r="E34" s="457"/>
      <c r="F34" s="459"/>
    </row>
    <row r="35" spans="1:6" s="2" customFormat="1" ht="12" customHeight="1">
      <c r="A35" s="19" t="s">
        <v>107</v>
      </c>
      <c r="B35" s="32" t="s">
        <v>225</v>
      </c>
      <c r="C35" s="443"/>
      <c r="D35" s="458"/>
      <c r="E35" s="457"/>
      <c r="F35" s="459"/>
    </row>
    <row r="36" spans="1:6" s="2" customFormat="1" ht="12" customHeight="1">
      <c r="A36" s="19" t="s">
        <v>108</v>
      </c>
      <c r="B36" s="32" t="s">
        <v>226</v>
      </c>
      <c r="C36" s="443">
        <f>688</f>
        <v>688</v>
      </c>
      <c r="D36" s="458">
        <v>688</v>
      </c>
      <c r="E36" s="457"/>
      <c r="F36" s="459"/>
    </row>
    <row r="37" spans="1:6" s="2" customFormat="1" ht="12" customHeight="1">
      <c r="A37" s="19" t="s">
        <v>109</v>
      </c>
      <c r="B37" s="32" t="s">
        <v>52</v>
      </c>
      <c r="C37" s="443"/>
      <c r="D37" s="458"/>
      <c r="E37" s="457"/>
      <c r="F37" s="459"/>
    </row>
    <row r="38" spans="1:6" s="2" customFormat="1" ht="12" customHeight="1">
      <c r="A38" s="19" t="s">
        <v>221</v>
      </c>
      <c r="B38" s="32" t="s">
        <v>227</v>
      </c>
      <c r="C38" s="443">
        <v>9160</v>
      </c>
      <c r="D38" s="458">
        <v>2100</v>
      </c>
      <c r="E38" s="457">
        <v>4710</v>
      </c>
      <c r="F38" s="459">
        <v>2350</v>
      </c>
    </row>
    <row r="39" spans="1:6" s="2" customFormat="1" ht="12" customHeight="1">
      <c r="A39" s="19" t="s">
        <v>104</v>
      </c>
      <c r="B39" s="34" t="s">
        <v>228</v>
      </c>
      <c r="C39" s="445">
        <f>SUM(C40:C44)</f>
        <v>0</v>
      </c>
      <c r="D39" s="445">
        <f>SUM(D40:D44)</f>
        <v>0</v>
      </c>
      <c r="E39" s="445">
        <f>SUM(E40:E44)</f>
        <v>0</v>
      </c>
      <c r="F39" s="220">
        <f>SUM(F40:F44)</f>
        <v>0</v>
      </c>
    </row>
    <row r="40" spans="1:6" s="2" customFormat="1" ht="12" customHeight="1">
      <c r="A40" s="19" t="s">
        <v>112</v>
      </c>
      <c r="B40" s="32" t="s">
        <v>224</v>
      </c>
      <c r="C40" s="443"/>
      <c r="D40" s="458"/>
      <c r="E40" s="457"/>
      <c r="F40" s="459"/>
    </row>
    <row r="41" spans="1:6" s="2" customFormat="1" ht="12" customHeight="1">
      <c r="A41" s="19" t="s">
        <v>113</v>
      </c>
      <c r="B41" s="32" t="s">
        <v>225</v>
      </c>
      <c r="C41" s="443"/>
      <c r="D41" s="458"/>
      <c r="E41" s="457"/>
      <c r="F41" s="459"/>
    </row>
    <row r="42" spans="1:6" s="2" customFormat="1" ht="12" customHeight="1">
      <c r="A42" s="19" t="s">
        <v>114</v>
      </c>
      <c r="B42" s="32" t="s">
        <v>226</v>
      </c>
      <c r="C42" s="443"/>
      <c r="D42" s="458"/>
      <c r="E42" s="457"/>
      <c r="F42" s="459"/>
    </row>
    <row r="43" spans="1:6" s="2" customFormat="1" ht="12" customHeight="1">
      <c r="A43" s="19" t="s">
        <v>115</v>
      </c>
      <c r="B43" s="32" t="s">
        <v>52</v>
      </c>
      <c r="C43" s="443"/>
      <c r="D43" s="458"/>
      <c r="E43" s="457"/>
      <c r="F43" s="459"/>
    </row>
    <row r="44" spans="1:6" s="2" customFormat="1" ht="12" customHeight="1" thickBot="1">
      <c r="A44" s="22" t="s">
        <v>222</v>
      </c>
      <c r="B44" s="33" t="s">
        <v>406</v>
      </c>
      <c r="C44" s="446"/>
      <c r="D44" s="501"/>
      <c r="E44" s="495"/>
      <c r="F44" s="502"/>
    </row>
    <row r="45" spans="1:6" s="2" customFormat="1" ht="12" customHeight="1" thickBot="1">
      <c r="A45" s="26" t="s">
        <v>229</v>
      </c>
      <c r="B45" s="27" t="s">
        <v>230</v>
      </c>
      <c r="C45" s="175">
        <f>SUM(C46:C48)</f>
        <v>0</v>
      </c>
      <c r="D45" s="482"/>
      <c r="E45" s="483"/>
      <c r="F45" s="484"/>
    </row>
    <row r="46" spans="1:6" s="2" customFormat="1" ht="12" customHeight="1">
      <c r="A46" s="21" t="s">
        <v>110</v>
      </c>
      <c r="B46" s="12" t="s">
        <v>232</v>
      </c>
      <c r="C46" s="441"/>
      <c r="D46" s="460"/>
      <c r="E46" s="461"/>
      <c r="F46" s="462"/>
    </row>
    <row r="47" spans="1:6" s="2" customFormat="1" ht="12" customHeight="1">
      <c r="A47" s="18" t="s">
        <v>111</v>
      </c>
      <c r="B47" s="10" t="s">
        <v>233</v>
      </c>
      <c r="C47" s="439"/>
      <c r="D47" s="458"/>
      <c r="E47" s="457"/>
      <c r="F47" s="459"/>
    </row>
    <row r="48" spans="1:6" s="2" customFormat="1" ht="12" customHeight="1" thickBot="1">
      <c r="A48" s="22" t="s">
        <v>231</v>
      </c>
      <c r="B48" s="252" t="s">
        <v>167</v>
      </c>
      <c r="C48" s="442"/>
      <c r="D48" s="501"/>
      <c r="E48" s="495"/>
      <c r="F48" s="502"/>
    </row>
    <row r="49" spans="1:6" s="2" customFormat="1" ht="12" customHeight="1" thickBot="1">
      <c r="A49" s="26" t="s">
        <v>10</v>
      </c>
      <c r="B49" s="27" t="s">
        <v>234</v>
      </c>
      <c r="C49" s="175">
        <f>+C50+C51</f>
        <v>12195</v>
      </c>
      <c r="D49" s="482"/>
      <c r="E49" s="483"/>
      <c r="F49" s="484">
        <v>12195</v>
      </c>
    </row>
    <row r="50" spans="1:6" s="2" customFormat="1" ht="12" customHeight="1">
      <c r="A50" s="21" t="s">
        <v>235</v>
      </c>
      <c r="B50" s="10" t="s">
        <v>154</v>
      </c>
      <c r="C50" s="447"/>
      <c r="D50" s="460"/>
      <c r="E50" s="461"/>
      <c r="F50" s="462"/>
    </row>
    <row r="51" spans="1:6" s="2" customFormat="1" ht="12" customHeight="1" thickBot="1">
      <c r="A51" s="18" t="s">
        <v>236</v>
      </c>
      <c r="B51" s="10" t="s">
        <v>155</v>
      </c>
      <c r="C51" s="448">
        <v>12195</v>
      </c>
      <c r="D51" s="458"/>
      <c r="E51" s="457"/>
      <c r="F51" s="459">
        <v>12195</v>
      </c>
    </row>
    <row r="52" spans="1:6" s="2" customFormat="1" ht="17.25" customHeight="1" thickBot="1">
      <c r="A52" s="26" t="s">
        <v>237</v>
      </c>
      <c r="B52" s="27" t="s">
        <v>238</v>
      </c>
      <c r="C52" s="449"/>
      <c r="D52" s="449"/>
      <c r="E52" s="449"/>
      <c r="F52" s="174"/>
    </row>
    <row r="53" spans="1:6" s="2" customFormat="1" ht="12" customHeight="1" thickBot="1">
      <c r="A53" s="26" t="s">
        <v>12</v>
      </c>
      <c r="B53" s="31" t="s">
        <v>239</v>
      </c>
      <c r="C53" s="450">
        <f>+C5+C23+C32+C45+C49+C52</f>
        <v>137972</v>
      </c>
      <c r="D53" s="450">
        <f>+D5+D23+D32+D45+D49+D52</f>
        <v>114264</v>
      </c>
      <c r="E53" s="450">
        <f>+E5+E23+E32+E45+E49+E52</f>
        <v>9163</v>
      </c>
      <c r="F53" s="65">
        <f>+F5+F23+F32+F45+F49+F52</f>
        <v>14545</v>
      </c>
    </row>
    <row r="54" spans="1:6" s="2" customFormat="1" ht="12" customHeight="1" thickBot="1">
      <c r="A54" s="148" t="s">
        <v>13</v>
      </c>
      <c r="B54" s="150" t="s">
        <v>422</v>
      </c>
      <c r="C54" s="451">
        <f>SUM(C55:C56)</f>
        <v>0</v>
      </c>
      <c r="D54" s="460"/>
      <c r="E54" s="461"/>
      <c r="F54" s="462"/>
    </row>
    <row r="55" spans="1:6" s="2" customFormat="1" ht="12" customHeight="1">
      <c r="A55" s="201" t="s">
        <v>158</v>
      </c>
      <c r="B55" s="202" t="s">
        <v>240</v>
      </c>
      <c r="C55" s="452"/>
      <c r="D55" s="458"/>
      <c r="E55" s="457"/>
      <c r="F55" s="459"/>
    </row>
    <row r="56" spans="1:6" s="2" customFormat="1" ht="12" customHeight="1" thickBot="1">
      <c r="A56" s="203" t="s">
        <v>159</v>
      </c>
      <c r="B56" s="204" t="s">
        <v>241</v>
      </c>
      <c r="C56" s="453"/>
      <c r="D56" s="501"/>
      <c r="E56" s="495"/>
      <c r="F56" s="502"/>
    </row>
    <row r="57" spans="1:6" s="2" customFormat="1" ht="12" customHeight="1" thickBot="1">
      <c r="A57" s="148" t="s">
        <v>14</v>
      </c>
      <c r="B57" s="150" t="s">
        <v>242</v>
      </c>
      <c r="C57" s="451">
        <f>SUM(C58,C65)</f>
        <v>4538</v>
      </c>
      <c r="D57" s="451">
        <f>SUM(D58,D65)</f>
        <v>0</v>
      </c>
      <c r="E57" s="451">
        <f>SUM(E58,E65)</f>
        <v>0</v>
      </c>
      <c r="F57" s="81">
        <f>SUM(F58,F65)</f>
        <v>4538</v>
      </c>
    </row>
    <row r="58" spans="1:6" s="2" customFormat="1" ht="12" customHeight="1">
      <c r="A58" s="23" t="s">
        <v>243</v>
      </c>
      <c r="B58" s="34" t="s">
        <v>259</v>
      </c>
      <c r="C58" s="454">
        <f>SUM(C59:C64)</f>
        <v>0</v>
      </c>
      <c r="D58" s="460"/>
      <c r="E58" s="461"/>
      <c r="F58" s="462"/>
    </row>
    <row r="59" spans="1:6" s="2" customFormat="1" ht="12" customHeight="1">
      <c r="A59" s="21" t="s">
        <v>258</v>
      </c>
      <c r="B59" s="151" t="s">
        <v>260</v>
      </c>
      <c r="C59" s="443"/>
      <c r="D59" s="458"/>
      <c r="E59" s="457"/>
      <c r="F59" s="459"/>
    </row>
    <row r="60" spans="1:6" s="2" customFormat="1" ht="12" customHeight="1">
      <c r="A60" s="21" t="s">
        <v>244</v>
      </c>
      <c r="B60" s="151" t="s">
        <v>261</v>
      </c>
      <c r="C60" s="443"/>
      <c r="D60" s="458"/>
      <c r="E60" s="457"/>
      <c r="F60" s="459"/>
    </row>
    <row r="61" spans="1:6" s="2" customFormat="1" ht="12" customHeight="1">
      <c r="A61" s="21" t="s">
        <v>245</v>
      </c>
      <c r="B61" s="151" t="s">
        <v>262</v>
      </c>
      <c r="C61" s="448"/>
      <c r="D61" s="458"/>
      <c r="E61" s="457"/>
      <c r="F61" s="459"/>
    </row>
    <row r="62" spans="1:6" s="2" customFormat="1" ht="12" customHeight="1">
      <c r="A62" s="21" t="s">
        <v>246</v>
      </c>
      <c r="B62" s="151" t="s">
        <v>263</v>
      </c>
      <c r="C62" s="446"/>
      <c r="D62" s="458"/>
      <c r="E62" s="457"/>
      <c r="F62" s="459"/>
    </row>
    <row r="63" spans="1:6" s="2" customFormat="1" ht="12" customHeight="1">
      <c r="A63" s="21" t="s">
        <v>247</v>
      </c>
      <c r="B63" s="151" t="s">
        <v>264</v>
      </c>
      <c r="C63" s="446"/>
      <c r="D63" s="458"/>
      <c r="E63" s="457"/>
      <c r="F63" s="459"/>
    </row>
    <row r="64" spans="1:6" s="2" customFormat="1" ht="12" customHeight="1">
      <c r="A64" s="21" t="s">
        <v>248</v>
      </c>
      <c r="B64" s="151" t="s">
        <v>266</v>
      </c>
      <c r="C64" s="446"/>
      <c r="D64" s="458"/>
      <c r="E64" s="457"/>
      <c r="F64" s="459"/>
    </row>
    <row r="65" spans="1:6" s="2" customFormat="1" ht="12" customHeight="1">
      <c r="A65" s="21" t="s">
        <v>249</v>
      </c>
      <c r="B65" s="34" t="s">
        <v>267</v>
      </c>
      <c r="C65" s="455">
        <f>SUM(C66:C72)</f>
        <v>4538</v>
      </c>
      <c r="D65" s="455">
        <f>SUM(D66:D72)</f>
        <v>0</v>
      </c>
      <c r="E65" s="455">
        <f>SUM(E66:E72)</f>
        <v>0</v>
      </c>
      <c r="F65" s="221">
        <f>SUM(F66:F72)</f>
        <v>4538</v>
      </c>
    </row>
    <row r="66" spans="1:6" s="2" customFormat="1" ht="12" customHeight="1">
      <c r="A66" s="21" t="s">
        <v>250</v>
      </c>
      <c r="B66" s="151" t="s">
        <v>260</v>
      </c>
      <c r="C66" s="443"/>
      <c r="D66" s="458"/>
      <c r="E66" s="457"/>
      <c r="F66" s="459"/>
    </row>
    <row r="67" spans="1:6" s="2" customFormat="1" ht="12" customHeight="1">
      <c r="A67" s="21" t="s">
        <v>251</v>
      </c>
      <c r="B67" s="151" t="s">
        <v>168</v>
      </c>
      <c r="C67" s="443">
        <v>4538</v>
      </c>
      <c r="D67" s="458"/>
      <c r="E67" s="457"/>
      <c r="F67" s="459">
        <v>4538</v>
      </c>
    </row>
    <row r="68" spans="1:6" s="2" customFormat="1" ht="12" customHeight="1">
      <c r="A68" s="21" t="s">
        <v>252</v>
      </c>
      <c r="B68" s="151" t="s">
        <v>169</v>
      </c>
      <c r="C68" s="448"/>
      <c r="D68" s="458"/>
      <c r="E68" s="457"/>
      <c r="F68" s="459"/>
    </row>
    <row r="69" spans="1:6" s="2" customFormat="1" ht="12" customHeight="1">
      <c r="A69" s="21" t="s">
        <v>253</v>
      </c>
      <c r="B69" s="151" t="s">
        <v>262</v>
      </c>
      <c r="C69" s="443"/>
      <c r="D69" s="458"/>
      <c r="E69" s="457"/>
      <c r="F69" s="459"/>
    </row>
    <row r="70" spans="1:6" s="2" customFormat="1" ht="12" customHeight="1">
      <c r="A70" s="18" t="s">
        <v>254</v>
      </c>
      <c r="B70" s="33" t="s">
        <v>268</v>
      </c>
      <c r="C70" s="439"/>
      <c r="D70" s="458"/>
      <c r="E70" s="457"/>
      <c r="F70" s="459"/>
    </row>
    <row r="71" spans="1:6" s="2" customFormat="1" ht="12" customHeight="1">
      <c r="A71" s="19" t="s">
        <v>255</v>
      </c>
      <c r="B71" s="33" t="s">
        <v>264</v>
      </c>
      <c r="C71" s="438"/>
      <c r="D71" s="458"/>
      <c r="E71" s="457"/>
      <c r="F71" s="459"/>
    </row>
    <row r="72" spans="1:6" s="2" customFormat="1" ht="12" customHeight="1" thickBot="1">
      <c r="A72" s="24" t="s">
        <v>256</v>
      </c>
      <c r="B72" s="157" t="s">
        <v>269</v>
      </c>
      <c r="C72" s="456"/>
      <c r="D72" s="501"/>
      <c r="E72" s="495"/>
      <c r="F72" s="502"/>
    </row>
    <row r="73" spans="1:6" s="2" customFormat="1" ht="15" customHeight="1" thickBot="1">
      <c r="A73" s="26" t="s">
        <v>15</v>
      </c>
      <c r="B73" s="52" t="s">
        <v>257</v>
      </c>
      <c r="C73" s="175">
        <f>+C53+C54+C57</f>
        <v>142510</v>
      </c>
      <c r="D73" s="175">
        <f>+D53+D54+D57</f>
        <v>114264</v>
      </c>
      <c r="E73" s="175">
        <f>+E53+E54+E57</f>
        <v>9163</v>
      </c>
      <c r="F73" s="64">
        <f>+F53+F54+F57</f>
        <v>19083</v>
      </c>
    </row>
    <row r="74" spans="1:6" s="2" customFormat="1" ht="22.5" customHeight="1">
      <c r="A74" s="515"/>
      <c r="B74" s="515"/>
      <c r="C74" s="515"/>
    </row>
    <row r="75" spans="1:6" s="2" customFormat="1" ht="12.95" customHeight="1">
      <c r="A75" s="7"/>
      <c r="B75" s="8"/>
      <c r="C75" s="1"/>
    </row>
    <row r="76" spans="1:6" ht="16.5" customHeight="1">
      <c r="A76" s="519" t="s">
        <v>32</v>
      </c>
      <c r="B76" s="519"/>
      <c r="C76" s="519"/>
    </row>
    <row r="77" spans="1:6" ht="16.5" customHeight="1" thickBot="1">
      <c r="A77" s="516" t="s">
        <v>163</v>
      </c>
      <c r="B77" s="516"/>
      <c r="C77" s="200"/>
    </row>
    <row r="78" spans="1:6" ht="38.1" customHeight="1" thickBot="1">
      <c r="A78" s="35" t="s">
        <v>1</v>
      </c>
      <c r="B78" s="36" t="s">
        <v>33</v>
      </c>
      <c r="C78" s="61" t="str">
        <f>C3</f>
        <v>2013. évi előirányzat</v>
      </c>
      <c r="D78" s="477" t="s">
        <v>497</v>
      </c>
      <c r="E78" s="478" t="s">
        <v>498</v>
      </c>
      <c r="F78" s="479" t="s">
        <v>499</v>
      </c>
    </row>
    <row r="79" spans="1:6" s="62" customFormat="1" ht="12" customHeight="1" thickBot="1">
      <c r="A79" s="54">
        <v>1</v>
      </c>
      <c r="B79" s="55">
        <v>2</v>
      </c>
      <c r="C79" s="251">
        <v>3</v>
      </c>
      <c r="D79" s="498">
        <v>4</v>
      </c>
      <c r="E79" s="499">
        <v>5</v>
      </c>
      <c r="F79" s="500">
        <v>6</v>
      </c>
    </row>
    <row r="80" spans="1:6" ht="12" customHeight="1" thickBot="1">
      <c r="A80" s="29" t="s">
        <v>3</v>
      </c>
      <c r="B80" s="46" t="s">
        <v>270</v>
      </c>
      <c r="C80" s="466">
        <f>SUM(C81:C85)</f>
        <v>125777</v>
      </c>
      <c r="D80" s="496">
        <f>SUM(D81:D85)</f>
        <v>114264</v>
      </c>
      <c r="E80" s="471">
        <f>SUM(E81:E85)</f>
        <v>9163</v>
      </c>
      <c r="F80" s="66">
        <f>SUM(F81:F85)</f>
        <v>2350</v>
      </c>
    </row>
    <row r="81" spans="1:6" ht="12" customHeight="1">
      <c r="A81" s="23" t="s">
        <v>116</v>
      </c>
      <c r="B81" s="15" t="s">
        <v>34</v>
      </c>
      <c r="C81" s="467">
        <v>32221</v>
      </c>
      <c r="D81" s="461">
        <v>30058</v>
      </c>
      <c r="E81" s="461">
        <v>2163</v>
      </c>
      <c r="F81" s="462"/>
    </row>
    <row r="82" spans="1:6" ht="12" customHeight="1">
      <c r="A82" s="19" t="s">
        <v>117</v>
      </c>
      <c r="B82" s="10" t="s">
        <v>271</v>
      </c>
      <c r="C82" s="468">
        <v>8381</v>
      </c>
      <c r="D82" s="457">
        <v>7801</v>
      </c>
      <c r="E82" s="457">
        <v>580</v>
      </c>
      <c r="F82" s="459"/>
    </row>
    <row r="83" spans="1:6" ht="12" customHeight="1">
      <c r="A83" s="19" t="s">
        <v>118</v>
      </c>
      <c r="B83" s="10" t="s">
        <v>153</v>
      </c>
      <c r="C83" s="469">
        <v>52085</v>
      </c>
      <c r="D83" s="457">
        <v>52085</v>
      </c>
      <c r="E83" s="457"/>
      <c r="F83" s="459"/>
    </row>
    <row r="84" spans="1:6" ht="12" customHeight="1">
      <c r="A84" s="19" t="s">
        <v>119</v>
      </c>
      <c r="B84" s="16" t="s">
        <v>272</v>
      </c>
      <c r="C84" s="469">
        <v>6420</v>
      </c>
      <c r="D84" s="457"/>
      <c r="E84" s="457">
        <v>6420</v>
      </c>
      <c r="F84" s="459"/>
    </row>
    <row r="85" spans="1:6" ht="12" customHeight="1">
      <c r="A85" s="19" t="s">
        <v>131</v>
      </c>
      <c r="B85" s="25" t="s">
        <v>273</v>
      </c>
      <c r="C85" s="469">
        <f>SUM(C86:C93)</f>
        <v>26670</v>
      </c>
      <c r="D85" s="469">
        <f>SUM(D86:D93)</f>
        <v>24320</v>
      </c>
      <c r="E85" s="469">
        <f>SUM(E86:E93)</f>
        <v>0</v>
      </c>
      <c r="F85" s="14">
        <f>SUM(F86:F93)</f>
        <v>2350</v>
      </c>
    </row>
    <row r="86" spans="1:6" ht="12" customHeight="1">
      <c r="A86" s="19" t="s">
        <v>120</v>
      </c>
      <c r="B86" s="10" t="s">
        <v>324</v>
      </c>
      <c r="C86" s="469"/>
      <c r="D86" s="457"/>
      <c r="E86" s="457"/>
      <c r="F86" s="459"/>
    </row>
    <row r="87" spans="1:6" ht="12" customHeight="1">
      <c r="A87" s="19" t="s">
        <v>121</v>
      </c>
      <c r="B87" s="205" t="s">
        <v>325</v>
      </c>
      <c r="C87" s="469"/>
      <c r="D87" s="457"/>
      <c r="E87" s="457"/>
      <c r="F87" s="459"/>
    </row>
    <row r="88" spans="1:6" ht="12" customHeight="1">
      <c r="A88" s="19" t="s">
        <v>132</v>
      </c>
      <c r="B88" s="205" t="s">
        <v>326</v>
      </c>
      <c r="C88" s="469"/>
      <c r="D88" s="457"/>
      <c r="E88" s="457"/>
      <c r="F88" s="459"/>
    </row>
    <row r="89" spans="1:6" ht="12" customHeight="1">
      <c r="A89" s="19" t="s">
        <v>133</v>
      </c>
      <c r="B89" s="206" t="s">
        <v>327</v>
      </c>
      <c r="C89" s="469">
        <v>2350</v>
      </c>
      <c r="D89" s="457"/>
      <c r="E89" s="457"/>
      <c r="F89" s="459">
        <v>2350</v>
      </c>
    </row>
    <row r="90" spans="1:6" ht="12" customHeight="1">
      <c r="A90" s="19" t="s">
        <v>134</v>
      </c>
      <c r="B90" s="206" t="s">
        <v>328</v>
      </c>
      <c r="C90" s="469">
        <f>23820+500</f>
        <v>24320</v>
      </c>
      <c r="D90" s="457">
        <v>24320</v>
      </c>
      <c r="E90" s="457"/>
      <c r="F90" s="459"/>
    </row>
    <row r="91" spans="1:6" ht="12" customHeight="1">
      <c r="A91" s="18" t="s">
        <v>135</v>
      </c>
      <c r="B91" s="207" t="s">
        <v>329</v>
      </c>
      <c r="C91" s="469"/>
      <c r="D91" s="457"/>
      <c r="E91" s="457"/>
      <c r="F91" s="459"/>
    </row>
    <row r="92" spans="1:6" ht="12" customHeight="1">
      <c r="A92" s="19" t="s">
        <v>137</v>
      </c>
      <c r="B92" s="207" t="s">
        <v>330</v>
      </c>
      <c r="C92" s="469"/>
      <c r="D92" s="457"/>
      <c r="E92" s="457"/>
      <c r="F92" s="459"/>
    </row>
    <row r="93" spans="1:6" ht="12" customHeight="1" thickBot="1">
      <c r="A93" s="24" t="s">
        <v>274</v>
      </c>
      <c r="B93" s="208" t="s">
        <v>331</v>
      </c>
      <c r="C93" s="470"/>
      <c r="D93" s="495"/>
      <c r="E93" s="495"/>
      <c r="F93" s="502"/>
    </row>
    <row r="94" spans="1:6" ht="12" customHeight="1" thickBot="1">
      <c r="A94" s="26" t="s">
        <v>4</v>
      </c>
      <c r="B94" s="45" t="s">
        <v>275</v>
      </c>
      <c r="C94" s="471">
        <f>SUM(C95:C101)</f>
        <v>16733</v>
      </c>
      <c r="D94" s="492"/>
      <c r="E94" s="493"/>
      <c r="F94" s="497">
        <f>SUM(F95:F101)</f>
        <v>16733</v>
      </c>
    </row>
    <row r="95" spans="1:6" ht="12" customHeight="1">
      <c r="A95" s="21" t="s">
        <v>122</v>
      </c>
      <c r="B95" s="10" t="s">
        <v>276</v>
      </c>
      <c r="C95" s="472">
        <v>16633</v>
      </c>
      <c r="D95" s="489"/>
      <c r="E95" s="489"/>
      <c r="F95" s="509">
        <v>16633</v>
      </c>
    </row>
    <row r="96" spans="1:6" ht="12" customHeight="1">
      <c r="A96" s="21" t="s">
        <v>123</v>
      </c>
      <c r="B96" s="10" t="s">
        <v>277</v>
      </c>
      <c r="C96" s="468"/>
      <c r="D96" s="490"/>
      <c r="E96" s="490"/>
      <c r="F96" s="510"/>
    </row>
    <row r="97" spans="1:6" ht="12" customHeight="1">
      <c r="A97" s="21" t="s">
        <v>124</v>
      </c>
      <c r="B97" s="10" t="s">
        <v>278</v>
      </c>
      <c r="C97" s="468"/>
      <c r="D97" s="490"/>
      <c r="E97" s="490"/>
      <c r="F97" s="510"/>
    </row>
    <row r="98" spans="1:6" ht="12" customHeight="1">
      <c r="A98" s="21" t="s">
        <v>125</v>
      </c>
      <c r="B98" s="10" t="s">
        <v>279</v>
      </c>
      <c r="C98" s="468"/>
      <c r="D98" s="490"/>
      <c r="E98" s="490"/>
      <c r="F98" s="510"/>
    </row>
    <row r="99" spans="1:6" ht="12" customHeight="1">
      <c r="A99" s="21" t="s">
        <v>126</v>
      </c>
      <c r="B99" s="10" t="s">
        <v>284</v>
      </c>
      <c r="C99" s="468"/>
      <c r="D99" s="490"/>
      <c r="E99" s="490"/>
      <c r="F99" s="510"/>
    </row>
    <row r="100" spans="1:6" ht="24" customHeight="1">
      <c r="A100" s="21" t="s">
        <v>136</v>
      </c>
      <c r="B100" s="10" t="s">
        <v>285</v>
      </c>
      <c r="C100" s="468"/>
      <c r="D100" s="490"/>
      <c r="E100" s="490"/>
      <c r="F100" s="510"/>
    </row>
    <row r="101" spans="1:6" ht="12" customHeight="1">
      <c r="A101" s="21" t="s">
        <v>143</v>
      </c>
      <c r="B101" s="10" t="s">
        <v>286</v>
      </c>
      <c r="C101" s="468">
        <v>100</v>
      </c>
      <c r="D101" s="490"/>
      <c r="E101" s="490"/>
      <c r="F101" s="510">
        <v>100</v>
      </c>
    </row>
    <row r="102" spans="1:6" ht="12" customHeight="1">
      <c r="A102" s="21" t="s">
        <v>280</v>
      </c>
      <c r="B102" s="10" t="s">
        <v>320</v>
      </c>
      <c r="C102" s="468"/>
      <c r="D102" s="490"/>
      <c r="E102" s="490"/>
      <c r="F102" s="510"/>
    </row>
    <row r="103" spans="1:6" ht="12" customHeight="1">
      <c r="A103" s="21" t="s">
        <v>281</v>
      </c>
      <c r="B103" s="205" t="s">
        <v>321</v>
      </c>
      <c r="C103" s="468">
        <v>100</v>
      </c>
      <c r="D103" s="490"/>
      <c r="E103" s="490"/>
      <c r="F103" s="510">
        <v>100</v>
      </c>
    </row>
    <row r="104" spans="1:6" ht="12" customHeight="1">
      <c r="A104" s="18" t="s">
        <v>282</v>
      </c>
      <c r="B104" s="205" t="s">
        <v>322</v>
      </c>
      <c r="C104" s="469"/>
      <c r="D104" s="490"/>
      <c r="E104" s="490"/>
      <c r="F104" s="510"/>
    </row>
    <row r="105" spans="1:6" ht="12" customHeight="1" thickBot="1">
      <c r="A105" s="22" t="s">
        <v>283</v>
      </c>
      <c r="B105" s="205" t="s">
        <v>323</v>
      </c>
      <c r="C105" s="469"/>
      <c r="D105" s="491"/>
      <c r="E105" s="491"/>
      <c r="F105" s="511"/>
    </row>
    <row r="106" spans="1:6" ht="12" customHeight="1" thickBot="1">
      <c r="A106" s="26" t="s">
        <v>5</v>
      </c>
      <c r="B106" s="45" t="s">
        <v>287</v>
      </c>
      <c r="C106" s="473"/>
      <c r="D106" s="492"/>
      <c r="E106" s="493"/>
      <c r="F106" s="494"/>
    </row>
    <row r="107" spans="1:6" ht="12" customHeight="1" thickBot="1">
      <c r="A107" s="26" t="s">
        <v>6</v>
      </c>
      <c r="B107" s="45" t="s">
        <v>288</v>
      </c>
      <c r="C107" s="471">
        <f>SUM(C108:C109)</f>
        <v>0</v>
      </c>
      <c r="D107" s="492"/>
      <c r="E107" s="493"/>
      <c r="F107" s="494"/>
    </row>
    <row r="108" spans="1:6" ht="12" customHeight="1">
      <c r="A108" s="21" t="s">
        <v>98</v>
      </c>
      <c r="B108" s="12" t="s">
        <v>55</v>
      </c>
      <c r="C108" s="472"/>
      <c r="D108" s="489"/>
      <c r="E108" s="489"/>
      <c r="F108" s="509"/>
    </row>
    <row r="109" spans="1:6" ht="12" customHeight="1" thickBot="1">
      <c r="A109" s="19" t="s">
        <v>99</v>
      </c>
      <c r="B109" s="10" t="s">
        <v>56</v>
      </c>
      <c r="C109" s="468"/>
      <c r="D109" s="491"/>
      <c r="E109" s="491"/>
      <c r="F109" s="511"/>
    </row>
    <row r="110" spans="1:6" ht="12" customHeight="1" thickBot="1">
      <c r="A110" s="26" t="s">
        <v>7</v>
      </c>
      <c r="B110" s="149" t="s">
        <v>170</v>
      </c>
      <c r="C110" s="471">
        <f>+C80+C94+C106+C107</f>
        <v>142510</v>
      </c>
      <c r="D110" s="496">
        <f>+D80+D94+D106+D107</f>
        <v>114264</v>
      </c>
      <c r="E110" s="471">
        <f>+E80+E94+E106+E107</f>
        <v>9163</v>
      </c>
      <c r="F110" s="66">
        <f>+F80+F94+F106+F107</f>
        <v>19083</v>
      </c>
    </row>
    <row r="111" spans="1:6" ht="12" customHeight="1" thickBot="1">
      <c r="A111" s="26" t="s">
        <v>8</v>
      </c>
      <c r="B111" s="45" t="s">
        <v>289</v>
      </c>
      <c r="C111" s="471">
        <f>SUM(C112,C121)</f>
        <v>0</v>
      </c>
      <c r="D111" s="485"/>
      <c r="E111" s="486"/>
      <c r="F111" s="487"/>
    </row>
    <row r="112" spans="1:6" ht="12" customHeight="1">
      <c r="A112" s="21" t="s">
        <v>103</v>
      </c>
      <c r="B112" s="34" t="s">
        <v>296</v>
      </c>
      <c r="C112" s="474">
        <f>SUM(C113:C120)</f>
        <v>0</v>
      </c>
      <c r="D112" s="481"/>
      <c r="E112" s="481"/>
      <c r="F112" s="512"/>
    </row>
    <row r="113" spans="1:6" ht="12" customHeight="1">
      <c r="A113" s="21" t="s">
        <v>106</v>
      </c>
      <c r="B113" s="151" t="s">
        <v>297</v>
      </c>
      <c r="C113" s="468"/>
      <c r="D113" s="480"/>
      <c r="E113" s="480"/>
      <c r="F113" s="513"/>
    </row>
    <row r="114" spans="1:6" ht="12" customHeight="1">
      <c r="A114" s="21" t="s">
        <v>107</v>
      </c>
      <c r="B114" s="151" t="s">
        <v>298</v>
      </c>
      <c r="C114" s="468"/>
      <c r="D114" s="480"/>
      <c r="E114" s="480"/>
      <c r="F114" s="513"/>
    </row>
    <row r="115" spans="1:6" ht="12" customHeight="1">
      <c r="A115" s="21" t="s">
        <v>108</v>
      </c>
      <c r="B115" s="151" t="s">
        <v>172</v>
      </c>
      <c r="C115" s="468"/>
      <c r="D115" s="480"/>
      <c r="E115" s="480"/>
      <c r="F115" s="513"/>
    </row>
    <row r="116" spans="1:6" ht="12" customHeight="1">
      <c r="A116" s="21" t="s">
        <v>109</v>
      </c>
      <c r="B116" s="151" t="s">
        <v>173</v>
      </c>
      <c r="C116" s="468"/>
      <c r="D116" s="480"/>
      <c r="E116" s="480"/>
      <c r="F116" s="513"/>
    </row>
    <row r="117" spans="1:6" ht="12" customHeight="1">
      <c r="A117" s="21" t="s">
        <v>221</v>
      </c>
      <c r="B117" s="151" t="s">
        <v>299</v>
      </c>
      <c r="C117" s="468"/>
      <c r="D117" s="480"/>
      <c r="E117" s="480"/>
      <c r="F117" s="513"/>
    </row>
    <row r="118" spans="1:6" ht="12" customHeight="1">
      <c r="A118" s="21" t="s">
        <v>290</v>
      </c>
      <c r="B118" s="151" t="s">
        <v>300</v>
      </c>
      <c r="C118" s="468"/>
      <c r="D118" s="480"/>
      <c r="E118" s="480"/>
      <c r="F118" s="513"/>
    </row>
    <row r="119" spans="1:6" ht="12" customHeight="1">
      <c r="A119" s="21" t="s">
        <v>291</v>
      </c>
      <c r="B119" s="151" t="s">
        <v>301</v>
      </c>
      <c r="C119" s="468"/>
      <c r="D119" s="480"/>
      <c r="E119" s="480"/>
      <c r="F119" s="513"/>
    </row>
    <row r="120" spans="1:6" ht="12" customHeight="1">
      <c r="A120" s="21" t="s">
        <v>292</v>
      </c>
      <c r="B120" s="151" t="s">
        <v>152</v>
      </c>
      <c r="C120" s="468"/>
      <c r="D120" s="480"/>
      <c r="E120" s="480"/>
      <c r="F120" s="513"/>
    </row>
    <row r="121" spans="1:6" ht="12" customHeight="1">
      <c r="A121" s="21" t="s">
        <v>104</v>
      </c>
      <c r="B121" s="34" t="s">
        <v>302</v>
      </c>
      <c r="C121" s="474">
        <f>SUM(C122:C129)</f>
        <v>0</v>
      </c>
      <c r="D121" s="480"/>
      <c r="E121" s="480"/>
      <c r="F121" s="513"/>
    </row>
    <row r="122" spans="1:6" ht="12" customHeight="1">
      <c r="A122" s="21" t="s">
        <v>112</v>
      </c>
      <c r="B122" s="151" t="s">
        <v>297</v>
      </c>
      <c r="C122" s="468"/>
      <c r="D122" s="480"/>
      <c r="E122" s="480"/>
      <c r="F122" s="513"/>
    </row>
    <row r="123" spans="1:6" ht="12" customHeight="1">
      <c r="A123" s="21" t="s">
        <v>113</v>
      </c>
      <c r="B123" s="151" t="s">
        <v>303</v>
      </c>
      <c r="C123" s="468"/>
      <c r="D123" s="480"/>
      <c r="E123" s="480"/>
      <c r="F123" s="513"/>
    </row>
    <row r="124" spans="1:6" ht="12" customHeight="1">
      <c r="A124" s="21" t="s">
        <v>114</v>
      </c>
      <c r="B124" s="151" t="s">
        <v>172</v>
      </c>
      <c r="C124" s="468"/>
      <c r="D124" s="480"/>
      <c r="E124" s="480"/>
      <c r="F124" s="513"/>
    </row>
    <row r="125" spans="1:6" ht="12" customHeight="1">
      <c r="A125" s="21" t="s">
        <v>115</v>
      </c>
      <c r="B125" s="151" t="s">
        <v>173</v>
      </c>
      <c r="C125" s="475"/>
      <c r="D125" s="480"/>
      <c r="E125" s="480"/>
      <c r="F125" s="513"/>
    </row>
    <row r="126" spans="1:6" ht="12" customHeight="1">
      <c r="A126" s="21" t="s">
        <v>222</v>
      </c>
      <c r="B126" s="151" t="s">
        <v>299</v>
      </c>
      <c r="C126" s="468"/>
      <c r="D126" s="480"/>
      <c r="E126" s="480"/>
      <c r="F126" s="513"/>
    </row>
    <row r="127" spans="1:6" ht="12" customHeight="1">
      <c r="A127" s="21" t="s">
        <v>293</v>
      </c>
      <c r="B127" s="151" t="s">
        <v>304</v>
      </c>
      <c r="C127" s="469"/>
      <c r="D127" s="480"/>
      <c r="E127" s="480"/>
      <c r="F127" s="513"/>
    </row>
    <row r="128" spans="1:6" ht="12" customHeight="1">
      <c r="A128" s="21" t="s">
        <v>294</v>
      </c>
      <c r="B128" s="151" t="s">
        <v>301</v>
      </c>
      <c r="C128" s="469"/>
      <c r="D128" s="480"/>
      <c r="E128" s="480"/>
      <c r="F128" s="513"/>
    </row>
    <row r="129" spans="1:6" ht="12" customHeight="1" thickBot="1">
      <c r="A129" s="21" t="s">
        <v>295</v>
      </c>
      <c r="B129" s="151" t="s">
        <v>305</v>
      </c>
      <c r="C129" s="476"/>
      <c r="D129" s="488"/>
      <c r="E129" s="488"/>
      <c r="F129" s="514"/>
    </row>
    <row r="130" spans="1:6" ht="15" customHeight="1" thickBot="1">
      <c r="A130" s="26" t="s">
        <v>9</v>
      </c>
      <c r="B130" s="53" t="s">
        <v>171</v>
      </c>
      <c r="C130" s="471">
        <f>SUM(C110,C111)</f>
        <v>142510</v>
      </c>
      <c r="D130" s="496">
        <f>SUM(D110,D111)</f>
        <v>114264</v>
      </c>
      <c r="E130" s="471">
        <f>SUM(E110,E111)</f>
        <v>9163</v>
      </c>
      <c r="F130" s="66">
        <f>SUM(F110,F111)</f>
        <v>19083</v>
      </c>
    </row>
    <row r="131" spans="1:6" s="2" customFormat="1" ht="12.95" customHeight="1">
      <c r="A131" s="515"/>
      <c r="B131" s="515"/>
      <c r="C131" s="515"/>
    </row>
    <row r="133" spans="1:6">
      <c r="A133" s="517" t="s">
        <v>174</v>
      </c>
      <c r="B133" s="517"/>
      <c r="C133" s="517"/>
    </row>
    <row r="134" spans="1:6" ht="16.5" thickBot="1">
      <c r="A134" s="516" t="s">
        <v>164</v>
      </c>
      <c r="B134" s="516"/>
    </row>
    <row r="135" spans="1:6" ht="23.25" customHeight="1" thickBot="1">
      <c r="A135" s="26">
        <v>1</v>
      </c>
      <c r="B135" s="45" t="s">
        <v>306</v>
      </c>
      <c r="C135" s="175">
        <f>+C53-C110</f>
        <v>-4538</v>
      </c>
      <c r="D135" s="176"/>
    </row>
    <row r="136" spans="1:6">
      <c r="C136" s="165"/>
    </row>
    <row r="137" spans="1:6" ht="33" customHeight="1">
      <c r="A137" s="518" t="s">
        <v>307</v>
      </c>
      <c r="B137" s="518"/>
      <c r="C137" s="518"/>
    </row>
    <row r="138" spans="1:6" ht="16.5" thickBot="1">
      <c r="A138" s="516" t="s">
        <v>165</v>
      </c>
      <c r="B138" s="516"/>
    </row>
    <row r="139" spans="1:6" ht="12" customHeight="1" thickBot="1">
      <c r="A139" s="26" t="s">
        <v>3</v>
      </c>
      <c r="B139" s="45" t="s">
        <v>308</v>
      </c>
      <c r="C139" s="168">
        <f>C140-C143</f>
        <v>4538</v>
      </c>
    </row>
    <row r="140" spans="1:6" ht="12.75" customHeight="1">
      <c r="A140" s="23" t="s">
        <v>116</v>
      </c>
      <c r="B140" s="15" t="s">
        <v>309</v>
      </c>
      <c r="C140" s="212">
        <f>+C57</f>
        <v>4538</v>
      </c>
    </row>
    <row r="141" spans="1:6" ht="12.75" customHeight="1">
      <c r="A141" s="18" t="s">
        <v>310</v>
      </c>
      <c r="B141" s="9" t="s">
        <v>316</v>
      </c>
      <c r="C141" s="214">
        <f>+C58</f>
        <v>0</v>
      </c>
    </row>
    <row r="142" spans="1:6" ht="12.75" customHeight="1">
      <c r="A142" s="18" t="s">
        <v>311</v>
      </c>
      <c r="B142" s="209" t="s">
        <v>312</v>
      </c>
      <c r="C142" s="210">
        <f>+C65</f>
        <v>4538</v>
      </c>
    </row>
    <row r="143" spans="1:6" ht="12.75" customHeight="1">
      <c r="A143" s="22" t="s">
        <v>117</v>
      </c>
      <c r="B143" s="17" t="s">
        <v>313</v>
      </c>
      <c r="C143" s="211">
        <f>+C111</f>
        <v>0</v>
      </c>
    </row>
    <row r="144" spans="1:6" ht="12.75" customHeight="1">
      <c r="A144" s="19" t="s">
        <v>314</v>
      </c>
      <c r="B144" s="10" t="s">
        <v>317</v>
      </c>
      <c r="C144" s="211">
        <f>+C112</f>
        <v>0</v>
      </c>
    </row>
    <row r="145" spans="1:3" ht="12.75" customHeight="1" thickBot="1">
      <c r="A145" s="24" t="s">
        <v>315</v>
      </c>
      <c r="B145" s="213" t="s">
        <v>318</v>
      </c>
      <c r="C145" s="167">
        <f>+C121</f>
        <v>0</v>
      </c>
    </row>
  </sheetData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honeticPr fontId="0" type="noConversion"/>
  <printOptions horizontalCentered="1"/>
  <pageMargins left="0.28000000000000003" right="0.38" top="1.4566929133858268" bottom="0.86614173228346458" header="0.78740157480314965" footer="0.59055118110236227"/>
  <pageSetup paperSize="9" scale="71" fitToWidth="3" fitToHeight="2" orientation="portrait" r:id="rId1"/>
  <headerFooter alignWithMargins="0">
    <oddHeader>&amp;C&amp;"Times New Roman CE,Félkövér"&amp;12
Jászboldogháza  Községi Önkormányzat
2013. ÉVI KÖLTSÉGVETÉSÉNEK MÉRLEGE&amp;10
&amp;R&amp;"Times New Roman CE,Félkövér dőlt"&amp;11 1. melléklet a 4/2013
. (III.12.) önkormányzati rendelethez</oddHeader>
    <oddFooter>&amp;C&amp;P</oddFooter>
  </headerFooter>
  <rowBreaks count="1" manualBreakCount="1"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topLeftCell="C1" zoomScaleNormal="100" workbookViewId="0">
      <selection activeCell="H7" sqref="H7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15.75" thickBot="1">
      <c r="A1" s="298"/>
      <c r="B1" s="298"/>
      <c r="C1" s="544"/>
      <c r="D1" s="544"/>
    </row>
    <row r="2" spans="1:6" ht="42.75" customHeight="1" thickBot="1">
      <c r="A2" s="299" t="s">
        <v>72</v>
      </c>
      <c r="B2" s="300" t="s">
        <v>145</v>
      </c>
      <c r="C2" s="300" t="s">
        <v>146</v>
      </c>
      <c r="D2" s="301" t="s">
        <v>147</v>
      </c>
    </row>
    <row r="3" spans="1:6" ht="15.95" customHeight="1">
      <c r="A3" s="302" t="s">
        <v>3</v>
      </c>
      <c r="B3" s="47" t="s">
        <v>428</v>
      </c>
      <c r="C3" s="47" t="s">
        <v>429</v>
      </c>
      <c r="D3" s="48">
        <v>26</v>
      </c>
    </row>
    <row r="4" spans="1:6" ht="15.95" customHeight="1">
      <c r="A4" s="303" t="s">
        <v>4</v>
      </c>
      <c r="B4" s="49" t="s">
        <v>439</v>
      </c>
      <c r="C4" s="49" t="s">
        <v>429</v>
      </c>
      <c r="D4" s="50">
        <v>25</v>
      </c>
    </row>
    <row r="5" spans="1:6" ht="15.95" customHeight="1">
      <c r="A5" s="303" t="s">
        <v>5</v>
      </c>
      <c r="B5" s="49" t="s">
        <v>430</v>
      </c>
      <c r="C5" s="49" t="s">
        <v>429</v>
      </c>
      <c r="D5" s="50">
        <v>56</v>
      </c>
    </row>
    <row r="6" spans="1:6" ht="15.95" customHeight="1">
      <c r="A6" s="303" t="s">
        <v>6</v>
      </c>
      <c r="B6" s="49" t="s">
        <v>431</v>
      </c>
      <c r="C6" s="49" t="s">
        <v>429</v>
      </c>
      <c r="D6" s="50">
        <v>506</v>
      </c>
    </row>
    <row r="7" spans="1:6" ht="15.95" customHeight="1">
      <c r="A7" s="303" t="s">
        <v>7</v>
      </c>
      <c r="B7" s="49" t="s">
        <v>432</v>
      </c>
      <c r="C7" s="49" t="s">
        <v>440</v>
      </c>
      <c r="D7" s="50">
        <v>200</v>
      </c>
      <c r="E7" s="392"/>
      <c r="F7" s="392">
        <f>SUM(D7:D13)</f>
        <v>2350</v>
      </c>
    </row>
    <row r="8" spans="1:6" ht="15.95" customHeight="1">
      <c r="A8" s="303" t="s">
        <v>8</v>
      </c>
      <c r="B8" s="49" t="s">
        <v>433</v>
      </c>
      <c r="C8" s="49" t="s">
        <v>440</v>
      </c>
      <c r="D8" s="50">
        <v>400</v>
      </c>
      <c r="E8" s="392"/>
    </row>
    <row r="9" spans="1:6" ht="15.95" customHeight="1">
      <c r="A9" s="303" t="s">
        <v>9</v>
      </c>
      <c r="B9" s="49" t="s">
        <v>434</v>
      </c>
      <c r="C9" s="49" t="s">
        <v>440</v>
      </c>
      <c r="D9" s="50">
        <v>250</v>
      </c>
    </row>
    <row r="10" spans="1:6" ht="15.95" customHeight="1">
      <c r="A10" s="303" t="s">
        <v>10</v>
      </c>
      <c r="B10" s="49" t="s">
        <v>435</v>
      </c>
      <c r="C10" s="49" t="s">
        <v>440</v>
      </c>
      <c r="D10" s="50">
        <v>150</v>
      </c>
    </row>
    <row r="11" spans="1:6" ht="15.95" customHeight="1">
      <c r="A11" s="303" t="s">
        <v>11</v>
      </c>
      <c r="B11" s="49" t="s">
        <v>436</v>
      </c>
      <c r="C11" s="49" t="s">
        <v>440</v>
      </c>
      <c r="D11" s="50">
        <v>250</v>
      </c>
    </row>
    <row r="12" spans="1:6" ht="15.95" customHeight="1">
      <c r="A12" s="303" t="s">
        <v>12</v>
      </c>
      <c r="B12" s="49" t="s">
        <v>437</v>
      </c>
      <c r="C12" s="49" t="s">
        <v>440</v>
      </c>
      <c r="D12" s="50">
        <v>1000</v>
      </c>
    </row>
    <row r="13" spans="1:6" ht="15.95" customHeight="1">
      <c r="A13" s="303" t="s">
        <v>13</v>
      </c>
      <c r="B13" s="49" t="s">
        <v>438</v>
      </c>
      <c r="C13" s="49" t="s">
        <v>440</v>
      </c>
      <c r="D13" s="50">
        <v>100</v>
      </c>
    </row>
    <row r="14" spans="1:6" ht="15.95" customHeight="1">
      <c r="A14" s="303" t="s">
        <v>14</v>
      </c>
      <c r="B14" s="49" t="s">
        <v>464</v>
      </c>
      <c r="C14" s="49" t="s">
        <v>465</v>
      </c>
      <c r="D14" s="50">
        <v>8947</v>
      </c>
    </row>
    <row r="15" spans="1:6" ht="15.95" customHeight="1">
      <c r="A15" s="303" t="s">
        <v>15</v>
      </c>
      <c r="B15" s="49" t="s">
        <v>466</v>
      </c>
      <c r="C15" s="49" t="s">
        <v>467</v>
      </c>
      <c r="D15" s="50">
        <v>14760</v>
      </c>
    </row>
    <row r="16" spans="1:6" ht="15.95" customHeight="1">
      <c r="A16" s="303" t="s">
        <v>16</v>
      </c>
      <c r="B16" s="49"/>
      <c r="C16" s="49"/>
      <c r="D16" s="50"/>
    </row>
    <row r="17" spans="1:4" ht="15.95" customHeight="1">
      <c r="A17" s="303" t="s">
        <v>17</v>
      </c>
      <c r="B17" s="49"/>
      <c r="C17" s="49"/>
      <c r="D17" s="50"/>
    </row>
    <row r="18" spans="1:4" ht="15.95" customHeight="1">
      <c r="A18" s="303" t="s">
        <v>18</v>
      </c>
      <c r="B18" s="49"/>
      <c r="C18" s="49"/>
      <c r="D18" s="50"/>
    </row>
    <row r="19" spans="1:4" ht="15.95" customHeight="1">
      <c r="A19" s="303" t="s">
        <v>19</v>
      </c>
      <c r="B19" s="49"/>
      <c r="C19" s="49"/>
      <c r="D19" s="50"/>
    </row>
    <row r="20" spans="1:4" ht="15.95" customHeight="1">
      <c r="A20" s="303" t="s">
        <v>20</v>
      </c>
      <c r="B20" s="49"/>
      <c r="C20" s="49"/>
      <c r="D20" s="50"/>
    </row>
    <row r="21" spans="1:4" ht="15.95" customHeight="1">
      <c r="A21" s="303" t="s">
        <v>21</v>
      </c>
      <c r="B21" s="49"/>
      <c r="C21" s="49"/>
      <c r="D21" s="50"/>
    </row>
    <row r="22" spans="1:4" ht="15.95" customHeight="1">
      <c r="A22" s="303" t="s">
        <v>22</v>
      </c>
      <c r="B22" s="49"/>
      <c r="C22" s="49"/>
      <c r="D22" s="50"/>
    </row>
    <row r="23" spans="1:4" ht="15.95" customHeight="1">
      <c r="A23" s="303" t="s">
        <v>23</v>
      </c>
      <c r="B23" s="49"/>
      <c r="C23" s="49"/>
      <c r="D23" s="50"/>
    </row>
    <row r="24" spans="1:4" ht="15.95" customHeight="1">
      <c r="A24" s="303" t="s">
        <v>24</v>
      </c>
      <c r="B24" s="49"/>
      <c r="C24" s="49"/>
      <c r="D24" s="50"/>
    </row>
    <row r="25" spans="1:4" ht="15.95" customHeight="1">
      <c r="A25" s="303" t="s">
        <v>25</v>
      </c>
      <c r="B25" s="49"/>
      <c r="C25" s="49"/>
      <c r="D25" s="50"/>
    </row>
    <row r="26" spans="1:4" ht="15.95" customHeight="1">
      <c r="A26" s="303" t="s">
        <v>26</v>
      </c>
      <c r="B26" s="49"/>
      <c r="C26" s="49"/>
      <c r="D26" s="50"/>
    </row>
    <row r="27" spans="1:4" ht="15.95" customHeight="1">
      <c r="A27" s="303" t="s">
        <v>27</v>
      </c>
      <c r="B27" s="49"/>
      <c r="C27" s="49"/>
      <c r="D27" s="50"/>
    </row>
    <row r="28" spans="1:4" ht="15.95" customHeight="1">
      <c r="A28" s="303" t="s">
        <v>28</v>
      </c>
      <c r="B28" s="49"/>
      <c r="C28" s="49"/>
      <c r="D28" s="50"/>
    </row>
    <row r="29" spans="1:4" ht="15.95" customHeight="1">
      <c r="A29" s="303" t="s">
        <v>29</v>
      </c>
      <c r="B29" s="49"/>
      <c r="C29" s="49"/>
      <c r="D29" s="50"/>
    </row>
    <row r="30" spans="1:4" ht="15.95" customHeight="1">
      <c r="A30" s="303" t="s">
        <v>30</v>
      </c>
      <c r="B30" s="49"/>
      <c r="C30" s="49"/>
      <c r="D30" s="50"/>
    </row>
    <row r="31" spans="1:4" ht="15.95" customHeight="1">
      <c r="A31" s="303" t="s">
        <v>31</v>
      </c>
      <c r="B31" s="49"/>
      <c r="C31" s="49"/>
      <c r="D31" s="50"/>
    </row>
    <row r="32" spans="1:4" ht="15.95" customHeight="1">
      <c r="A32" s="303" t="s">
        <v>148</v>
      </c>
      <c r="B32" s="49"/>
      <c r="C32" s="49"/>
      <c r="D32" s="114"/>
    </row>
    <row r="33" spans="1:4" ht="15.95" customHeight="1">
      <c r="A33" s="303" t="s">
        <v>149</v>
      </c>
      <c r="B33" s="49"/>
      <c r="C33" s="49"/>
      <c r="D33" s="114"/>
    </row>
    <row r="34" spans="1:4" ht="15.95" customHeight="1">
      <c r="A34" s="303" t="s">
        <v>150</v>
      </c>
      <c r="B34" s="49"/>
      <c r="C34" s="49"/>
      <c r="D34" s="114"/>
    </row>
    <row r="35" spans="1:4" ht="15.95" customHeight="1" thickBot="1">
      <c r="A35" s="304" t="s">
        <v>151</v>
      </c>
      <c r="B35" s="51"/>
      <c r="C35" s="51"/>
      <c r="D35" s="115"/>
    </row>
    <row r="36" spans="1:4" ht="15.95" customHeight="1" thickBot="1">
      <c r="A36" s="545" t="s">
        <v>41</v>
      </c>
      <c r="B36" s="546"/>
      <c r="C36" s="305"/>
      <c r="D36" s="306">
        <f>SUM(D3:D35)</f>
        <v>26670</v>
      </c>
    </row>
    <row r="37" spans="1:4">
      <c r="A37" t="s">
        <v>363</v>
      </c>
    </row>
  </sheetData>
  <mergeCells count="2">
    <mergeCell ref="C1:D1"/>
    <mergeCell ref="A36:B36"/>
  </mergeCells>
  <phoneticPr fontId="31" type="noConversion"/>
  <conditionalFormatting sqref="D36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>&amp;C&amp;"Times New Roman CE,Félkövér"&amp;12
K I M U T A T Á S
a 2013. évi céljelleggel nyújtott támogatásokról&amp;R&amp;"Times New Roman CE,Félkövér dőlt"&amp;11 9. melléklet a 4/2013
. (III.12.)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P31"/>
  <sheetViews>
    <sheetView zoomScaleNormal="100" workbookViewId="0">
      <selection activeCell="N23" sqref="N23"/>
    </sheetView>
  </sheetViews>
  <sheetFormatPr defaultRowHeight="15.75"/>
  <cols>
    <col min="1" max="1" width="4.83203125" style="123" customWidth="1"/>
    <col min="2" max="2" width="28.83203125" style="130" customWidth="1"/>
    <col min="3" max="3" width="12.5" style="130" customWidth="1"/>
    <col min="4" max="14" width="10.5" style="130" customWidth="1"/>
    <col min="15" max="15" width="12.6640625" style="123" customWidth="1"/>
    <col min="16" max="16384" width="9.33203125" style="130"/>
  </cols>
  <sheetData>
    <row r="1" spans="1:16" ht="31.5" customHeight="1">
      <c r="A1" s="552" t="s">
        <v>494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6" ht="16.5" thickBot="1">
      <c r="O2" s="6" t="s">
        <v>44</v>
      </c>
    </row>
    <row r="3" spans="1:16" s="123" customFormat="1" ht="26.1" customHeight="1" thickBot="1">
      <c r="A3" s="434" t="s">
        <v>1</v>
      </c>
      <c r="B3" s="433" t="s">
        <v>63</v>
      </c>
      <c r="C3" s="121" t="s">
        <v>73</v>
      </c>
      <c r="D3" s="121" t="s">
        <v>74</v>
      </c>
      <c r="E3" s="121" t="s">
        <v>75</v>
      </c>
      <c r="F3" s="121" t="s">
        <v>76</v>
      </c>
      <c r="G3" s="121" t="s">
        <v>77</v>
      </c>
      <c r="H3" s="121" t="s">
        <v>78</v>
      </c>
      <c r="I3" s="121" t="s">
        <v>79</v>
      </c>
      <c r="J3" s="121" t="s">
        <v>80</v>
      </c>
      <c r="K3" s="121" t="s">
        <v>81</v>
      </c>
      <c r="L3" s="121" t="s">
        <v>82</v>
      </c>
      <c r="M3" s="121" t="s">
        <v>83</v>
      </c>
      <c r="N3" s="121" t="s">
        <v>84</v>
      </c>
      <c r="O3" s="122" t="s">
        <v>41</v>
      </c>
    </row>
    <row r="4" spans="1:16" s="125" customFormat="1" ht="15" customHeight="1" thickBot="1">
      <c r="A4" s="435"/>
      <c r="B4" s="547" t="s">
        <v>47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8"/>
    </row>
    <row r="5" spans="1:16" s="125" customFormat="1" ht="15" customHeight="1">
      <c r="A5" s="407" t="s">
        <v>3</v>
      </c>
      <c r="B5" s="409" t="s">
        <v>495</v>
      </c>
      <c r="C5" s="429">
        <v>2385</v>
      </c>
      <c r="D5" s="429">
        <v>2385</v>
      </c>
      <c r="E5" s="429">
        <v>2385</v>
      </c>
      <c r="F5" s="429">
        <v>2385</v>
      </c>
      <c r="G5" s="429">
        <v>2386</v>
      </c>
      <c r="H5" s="429">
        <v>2386</v>
      </c>
      <c r="I5" s="429">
        <v>2386</v>
      </c>
      <c r="J5" s="429">
        <v>2386</v>
      </c>
      <c r="K5" s="429">
        <v>2386</v>
      </c>
      <c r="L5" s="429">
        <v>2386</v>
      </c>
      <c r="M5" s="429">
        <v>2386</v>
      </c>
      <c r="N5" s="429">
        <v>2386</v>
      </c>
      <c r="O5" s="430">
        <f t="shared" ref="O5:O28" si="0">SUM(C5:N5)</f>
        <v>28628</v>
      </c>
    </row>
    <row r="6" spans="1:16" s="125" customFormat="1" ht="15" customHeight="1">
      <c r="A6" s="126" t="s">
        <v>4</v>
      </c>
      <c r="B6" s="410" t="s">
        <v>206</v>
      </c>
      <c r="C6" s="431">
        <v>39</v>
      </c>
      <c r="D6" s="431">
        <v>39</v>
      </c>
      <c r="E6" s="431">
        <v>39</v>
      </c>
      <c r="F6" s="431">
        <v>39</v>
      </c>
      <c r="G6" s="431">
        <v>39</v>
      </c>
      <c r="H6" s="431">
        <v>39</v>
      </c>
      <c r="I6" s="431">
        <v>39</v>
      </c>
      <c r="J6" s="431">
        <v>39</v>
      </c>
      <c r="K6" s="431">
        <v>39</v>
      </c>
      <c r="L6" s="431">
        <v>39</v>
      </c>
      <c r="M6" s="431">
        <v>40</v>
      </c>
      <c r="N6" s="431">
        <v>40</v>
      </c>
      <c r="O6" s="432">
        <f t="shared" si="0"/>
        <v>470</v>
      </c>
    </row>
    <row r="7" spans="1:16" s="127" customFormat="1" ht="14.1" customHeight="1">
      <c r="A7" s="126" t="s">
        <v>5</v>
      </c>
      <c r="B7" s="413" t="s">
        <v>48</v>
      </c>
      <c r="C7" s="431">
        <v>2386</v>
      </c>
      <c r="D7" s="431">
        <v>2386</v>
      </c>
      <c r="E7" s="431">
        <v>2386</v>
      </c>
      <c r="F7" s="431">
        <v>2386</v>
      </c>
      <c r="G7" s="431">
        <v>2386</v>
      </c>
      <c r="H7" s="431">
        <v>2386</v>
      </c>
      <c r="I7" s="431">
        <v>2386</v>
      </c>
      <c r="J7" s="431">
        <v>2385</v>
      </c>
      <c r="K7" s="431">
        <v>2385</v>
      </c>
      <c r="L7" s="431">
        <v>2385</v>
      </c>
      <c r="M7" s="431">
        <v>2385</v>
      </c>
      <c r="N7" s="431">
        <v>2385</v>
      </c>
      <c r="O7" s="432">
        <f t="shared" si="0"/>
        <v>28627</v>
      </c>
    </row>
    <row r="8" spans="1:16" s="127" customFormat="1" ht="27" customHeight="1">
      <c r="A8" s="126" t="s">
        <v>6</v>
      </c>
      <c r="B8" s="414" t="s">
        <v>398</v>
      </c>
      <c r="C8" s="431">
        <v>4632</v>
      </c>
      <c r="D8" s="431">
        <v>4632</v>
      </c>
      <c r="E8" s="431">
        <v>4632</v>
      </c>
      <c r="F8" s="431">
        <v>4632</v>
      </c>
      <c r="G8" s="431">
        <v>4632</v>
      </c>
      <c r="H8" s="431">
        <v>4631</v>
      </c>
      <c r="I8" s="431">
        <v>4631</v>
      </c>
      <c r="J8" s="431">
        <v>4631</v>
      </c>
      <c r="K8" s="431">
        <v>4631</v>
      </c>
      <c r="L8" s="431">
        <v>4631</v>
      </c>
      <c r="M8" s="431">
        <v>4631</v>
      </c>
      <c r="N8" s="431">
        <v>4631</v>
      </c>
      <c r="O8" s="432">
        <f t="shared" si="0"/>
        <v>55577</v>
      </c>
      <c r="P8" s="127">
        <v>55577</v>
      </c>
    </row>
    <row r="9" spans="1:16" s="127" customFormat="1" ht="14.1" customHeight="1">
      <c r="A9" s="126" t="s">
        <v>7</v>
      </c>
      <c r="B9" s="415" t="s">
        <v>130</v>
      </c>
      <c r="C9" s="431">
        <v>1040</v>
      </c>
      <c r="D9" s="431">
        <v>1040</v>
      </c>
      <c r="E9" s="431">
        <v>1040</v>
      </c>
      <c r="F9" s="431">
        <v>1040</v>
      </c>
      <c r="G9" s="431">
        <v>1040</v>
      </c>
      <c r="H9" s="431">
        <v>1040</v>
      </c>
      <c r="I9" s="431">
        <v>1040</v>
      </c>
      <c r="J9" s="431">
        <v>1039</v>
      </c>
      <c r="K9" s="431">
        <v>1039</v>
      </c>
      <c r="L9" s="431">
        <v>1039</v>
      </c>
      <c r="M9" s="431">
        <v>1039</v>
      </c>
      <c r="N9" s="431">
        <v>1039</v>
      </c>
      <c r="O9" s="432">
        <f t="shared" si="0"/>
        <v>12475</v>
      </c>
    </row>
    <row r="10" spans="1:16" s="127" customFormat="1" ht="14.1" customHeight="1">
      <c r="A10" s="126" t="s">
        <v>8</v>
      </c>
      <c r="B10" s="415" t="s">
        <v>399</v>
      </c>
      <c r="C10" s="431"/>
      <c r="D10" s="431"/>
      <c r="E10" s="431"/>
      <c r="F10" s="431"/>
      <c r="G10" s="431"/>
      <c r="H10" s="431"/>
      <c r="I10" s="431">
        <v>12195</v>
      </c>
      <c r="J10" s="431"/>
      <c r="K10" s="431"/>
      <c r="L10" s="431"/>
      <c r="M10" s="431"/>
      <c r="N10" s="431"/>
      <c r="O10" s="432">
        <f t="shared" si="0"/>
        <v>12195</v>
      </c>
    </row>
    <row r="11" spans="1:16" s="127" customFormat="1" ht="14.1" customHeight="1">
      <c r="A11" s="126" t="s">
        <v>9</v>
      </c>
      <c r="B11" s="415" t="s">
        <v>57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2">
        <f t="shared" si="0"/>
        <v>0</v>
      </c>
    </row>
    <row r="12" spans="1:16" s="127" customFormat="1" ht="14.1" customHeight="1">
      <c r="A12" s="126" t="s">
        <v>10</v>
      </c>
      <c r="B12" s="415" t="s">
        <v>400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2">
        <f t="shared" si="0"/>
        <v>0</v>
      </c>
    </row>
    <row r="13" spans="1:16" s="127" customFormat="1" ht="27" customHeight="1">
      <c r="A13" s="126" t="s">
        <v>11</v>
      </c>
      <c r="B13" s="416" t="s">
        <v>401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2">
        <f t="shared" si="0"/>
        <v>0</v>
      </c>
    </row>
    <row r="14" spans="1:16" s="127" customFormat="1" ht="14.1" customHeight="1" thickBot="1">
      <c r="A14" s="408" t="s">
        <v>12</v>
      </c>
      <c r="B14" s="417" t="s">
        <v>402</v>
      </c>
      <c r="C14" s="418"/>
      <c r="D14" s="418"/>
      <c r="E14" s="418"/>
      <c r="F14" s="418">
        <v>4538</v>
      </c>
      <c r="G14" s="418"/>
      <c r="H14" s="418"/>
      <c r="I14" s="418"/>
      <c r="J14" s="418"/>
      <c r="K14" s="418"/>
      <c r="L14" s="418"/>
      <c r="M14" s="418"/>
      <c r="N14" s="418"/>
      <c r="O14" s="419">
        <f t="shared" si="0"/>
        <v>4538</v>
      </c>
    </row>
    <row r="15" spans="1:16" s="125" customFormat="1" ht="15.95" customHeight="1" thickBot="1">
      <c r="A15" s="124" t="s">
        <v>13</v>
      </c>
      <c r="B15" s="420" t="s">
        <v>127</v>
      </c>
      <c r="C15" s="421">
        <f>SUM(C5:C14)</f>
        <v>10482</v>
      </c>
      <c r="D15" s="421">
        <f t="shared" ref="D15:N15" si="1">SUM(D5:D14)</f>
        <v>10482</v>
      </c>
      <c r="E15" s="421">
        <f t="shared" si="1"/>
        <v>10482</v>
      </c>
      <c r="F15" s="421">
        <f t="shared" si="1"/>
        <v>15020</v>
      </c>
      <c r="G15" s="421">
        <f t="shared" si="1"/>
        <v>10483</v>
      </c>
      <c r="H15" s="421">
        <f t="shared" si="1"/>
        <v>10482</v>
      </c>
      <c r="I15" s="421">
        <f t="shared" si="1"/>
        <v>22677</v>
      </c>
      <c r="J15" s="421">
        <f t="shared" si="1"/>
        <v>10480</v>
      </c>
      <c r="K15" s="421">
        <f t="shared" si="1"/>
        <v>10480</v>
      </c>
      <c r="L15" s="421">
        <f t="shared" si="1"/>
        <v>10480</v>
      </c>
      <c r="M15" s="421">
        <f t="shared" si="1"/>
        <v>10481</v>
      </c>
      <c r="N15" s="421">
        <f t="shared" si="1"/>
        <v>10481</v>
      </c>
      <c r="O15" s="421">
        <f>SUM(O5:O14)</f>
        <v>142510</v>
      </c>
    </row>
    <row r="16" spans="1:16" s="125" customFormat="1" ht="15" customHeight="1" thickBot="1">
      <c r="A16" s="124" t="s">
        <v>14</v>
      </c>
      <c r="B16" s="549" t="s">
        <v>53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1"/>
    </row>
    <row r="17" spans="1:15" s="127" customFormat="1" ht="14.1" customHeight="1">
      <c r="A17" s="128" t="s">
        <v>15</v>
      </c>
      <c r="B17" s="423" t="s">
        <v>64</v>
      </c>
      <c r="C17" s="424">
        <v>2685</v>
      </c>
      <c r="D17" s="424">
        <v>2685</v>
      </c>
      <c r="E17" s="424">
        <v>2685</v>
      </c>
      <c r="F17" s="424">
        <v>2685</v>
      </c>
      <c r="G17" s="424">
        <v>2685</v>
      </c>
      <c r="H17" s="424">
        <v>2685</v>
      </c>
      <c r="I17" s="424">
        <v>2685</v>
      </c>
      <c r="J17" s="424">
        <v>2685</v>
      </c>
      <c r="K17" s="424">
        <v>2685</v>
      </c>
      <c r="L17" s="424">
        <v>2685</v>
      </c>
      <c r="M17" s="424">
        <v>2685</v>
      </c>
      <c r="N17" s="424">
        <v>2686</v>
      </c>
      <c r="O17" s="425">
        <f t="shared" si="0"/>
        <v>32221</v>
      </c>
    </row>
    <row r="18" spans="1:15" s="127" customFormat="1" ht="27" customHeight="1">
      <c r="A18" s="126" t="s">
        <v>16</v>
      </c>
      <c r="B18" s="416" t="s">
        <v>271</v>
      </c>
      <c r="C18" s="411">
        <v>699</v>
      </c>
      <c r="D18" s="411">
        <v>699</v>
      </c>
      <c r="E18" s="411">
        <v>699</v>
      </c>
      <c r="F18" s="411">
        <v>699</v>
      </c>
      <c r="G18" s="411">
        <v>699</v>
      </c>
      <c r="H18" s="411">
        <v>698</v>
      </c>
      <c r="I18" s="411">
        <v>698</v>
      </c>
      <c r="J18" s="411">
        <v>698</v>
      </c>
      <c r="K18" s="411">
        <v>698</v>
      </c>
      <c r="L18" s="411">
        <v>698</v>
      </c>
      <c r="M18" s="411">
        <v>698</v>
      </c>
      <c r="N18" s="411">
        <v>698</v>
      </c>
      <c r="O18" s="412">
        <f t="shared" si="0"/>
        <v>8381</v>
      </c>
    </row>
    <row r="19" spans="1:15" s="127" customFormat="1" ht="14.1" customHeight="1">
      <c r="A19" s="126" t="s">
        <v>17</v>
      </c>
      <c r="B19" s="415" t="s">
        <v>66</v>
      </c>
      <c r="C19" s="411">
        <v>4341</v>
      </c>
      <c r="D19" s="411">
        <v>4341</v>
      </c>
      <c r="E19" s="411">
        <v>4341</v>
      </c>
      <c r="F19" s="411">
        <v>4341</v>
      </c>
      <c r="G19" s="411">
        <v>4341</v>
      </c>
      <c r="H19" s="411">
        <v>4340</v>
      </c>
      <c r="I19" s="411">
        <v>4340</v>
      </c>
      <c r="J19" s="411">
        <v>4340</v>
      </c>
      <c r="K19" s="411">
        <v>4340</v>
      </c>
      <c r="L19" s="411">
        <v>4340</v>
      </c>
      <c r="M19" s="411">
        <v>4340</v>
      </c>
      <c r="N19" s="411">
        <v>4340</v>
      </c>
      <c r="O19" s="412">
        <f t="shared" si="0"/>
        <v>52085</v>
      </c>
    </row>
    <row r="20" spans="1:15" s="127" customFormat="1" ht="14.1" customHeight="1">
      <c r="A20" s="126" t="s">
        <v>18</v>
      </c>
      <c r="B20" s="415" t="s">
        <v>35</v>
      </c>
      <c r="C20" s="411">
        <v>535</v>
      </c>
      <c r="D20" s="411">
        <v>535</v>
      </c>
      <c r="E20" s="411">
        <v>535</v>
      </c>
      <c r="F20" s="411">
        <v>535</v>
      </c>
      <c r="G20" s="411">
        <v>535</v>
      </c>
      <c r="H20" s="411">
        <v>535</v>
      </c>
      <c r="I20" s="411">
        <v>535</v>
      </c>
      <c r="J20" s="411">
        <v>535</v>
      </c>
      <c r="K20" s="411">
        <v>535</v>
      </c>
      <c r="L20" s="411">
        <v>535</v>
      </c>
      <c r="M20" s="411">
        <v>535</v>
      </c>
      <c r="N20" s="411">
        <v>535</v>
      </c>
      <c r="O20" s="412">
        <f t="shared" si="0"/>
        <v>6420</v>
      </c>
    </row>
    <row r="21" spans="1:15" s="127" customFormat="1" ht="14.1" customHeight="1">
      <c r="A21" s="126" t="s">
        <v>19</v>
      </c>
      <c r="B21" s="415" t="s">
        <v>138</v>
      </c>
      <c r="C21" s="411">
        <v>2222</v>
      </c>
      <c r="D21" s="411">
        <v>2222</v>
      </c>
      <c r="E21" s="411">
        <v>2222</v>
      </c>
      <c r="F21" s="411">
        <v>2222</v>
      </c>
      <c r="G21" s="411">
        <v>2222</v>
      </c>
      <c r="H21" s="411">
        <v>2222</v>
      </c>
      <c r="I21" s="411">
        <v>2223</v>
      </c>
      <c r="J21" s="411">
        <v>2223</v>
      </c>
      <c r="K21" s="411">
        <v>2223</v>
      </c>
      <c r="L21" s="411">
        <v>2223</v>
      </c>
      <c r="M21" s="411">
        <v>2223</v>
      </c>
      <c r="N21" s="411">
        <v>2223</v>
      </c>
      <c r="O21" s="412">
        <f t="shared" si="0"/>
        <v>26670</v>
      </c>
    </row>
    <row r="22" spans="1:15" s="127" customFormat="1" ht="14.1" customHeight="1">
      <c r="A22" s="126" t="s">
        <v>20</v>
      </c>
      <c r="B22" s="415" t="s">
        <v>139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2">
        <f t="shared" si="0"/>
        <v>0</v>
      </c>
    </row>
    <row r="23" spans="1:15" s="127" customFormat="1" ht="27" customHeight="1">
      <c r="A23" s="126" t="s">
        <v>21</v>
      </c>
      <c r="B23" s="416" t="s">
        <v>405</v>
      </c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2">
        <f t="shared" si="0"/>
        <v>0</v>
      </c>
    </row>
    <row r="24" spans="1:15" s="127" customFormat="1" ht="14.1" customHeight="1">
      <c r="A24" s="126" t="s">
        <v>22</v>
      </c>
      <c r="B24" s="415" t="s">
        <v>36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>
        <f t="shared" si="0"/>
        <v>0</v>
      </c>
    </row>
    <row r="25" spans="1:15" s="127" customFormat="1" ht="14.1" customHeight="1">
      <c r="A25" s="126" t="s">
        <v>23</v>
      </c>
      <c r="B25" s="415" t="s">
        <v>90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2">
        <f t="shared" si="0"/>
        <v>0</v>
      </c>
    </row>
    <row r="26" spans="1:15" s="127" customFormat="1" ht="13.5" customHeight="1">
      <c r="A26" s="126" t="s">
        <v>24</v>
      </c>
      <c r="B26" s="415" t="s">
        <v>403</v>
      </c>
      <c r="C26" s="411">
        <v>100</v>
      </c>
      <c r="D26" s="411"/>
      <c r="E26" s="411"/>
      <c r="F26" s="411"/>
      <c r="G26" s="411">
        <v>16633</v>
      </c>
      <c r="H26" s="411"/>
      <c r="I26" s="411"/>
      <c r="J26" s="411"/>
      <c r="K26" s="411"/>
      <c r="L26" s="411"/>
      <c r="M26" s="411"/>
      <c r="N26" s="411"/>
      <c r="O26" s="412">
        <f t="shared" si="0"/>
        <v>16733</v>
      </c>
    </row>
    <row r="27" spans="1:15" s="127" customFormat="1" ht="14.1" customHeight="1" thickBot="1">
      <c r="A27" s="126" t="s">
        <v>25</v>
      </c>
      <c r="B27" s="415" t="s">
        <v>404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>
        <f t="shared" si="0"/>
        <v>0</v>
      </c>
    </row>
    <row r="28" spans="1:15" s="125" customFormat="1" ht="15.95" customHeight="1" thickBot="1">
      <c r="A28" s="129" t="s">
        <v>26</v>
      </c>
      <c r="B28" s="420" t="s">
        <v>128</v>
      </c>
      <c r="C28" s="421">
        <f t="shared" ref="C28:N28" si="2">SUM(C17:C27)</f>
        <v>10582</v>
      </c>
      <c r="D28" s="421">
        <f t="shared" si="2"/>
        <v>10482</v>
      </c>
      <c r="E28" s="421">
        <f t="shared" si="2"/>
        <v>10482</v>
      </c>
      <c r="F28" s="421">
        <f t="shared" si="2"/>
        <v>10482</v>
      </c>
      <c r="G28" s="421">
        <f t="shared" si="2"/>
        <v>27115</v>
      </c>
      <c r="H28" s="421">
        <f t="shared" si="2"/>
        <v>10480</v>
      </c>
      <c r="I28" s="421">
        <f t="shared" si="2"/>
        <v>10481</v>
      </c>
      <c r="J28" s="421">
        <f t="shared" si="2"/>
        <v>10481</v>
      </c>
      <c r="K28" s="421">
        <f t="shared" si="2"/>
        <v>10481</v>
      </c>
      <c r="L28" s="421">
        <f t="shared" si="2"/>
        <v>10481</v>
      </c>
      <c r="M28" s="421">
        <f t="shared" si="2"/>
        <v>10481</v>
      </c>
      <c r="N28" s="421">
        <f t="shared" si="2"/>
        <v>10482</v>
      </c>
      <c r="O28" s="422">
        <f t="shared" si="0"/>
        <v>142510</v>
      </c>
    </row>
    <row r="29" spans="1:15" ht="16.5" thickBot="1">
      <c r="A29" s="129" t="s">
        <v>27</v>
      </c>
      <c r="B29" s="426" t="s">
        <v>129</v>
      </c>
      <c r="C29" s="427">
        <f t="shared" ref="C29:O29" si="3">C15-C28</f>
        <v>-100</v>
      </c>
      <c r="D29" s="427">
        <f t="shared" si="3"/>
        <v>0</v>
      </c>
      <c r="E29" s="427">
        <f t="shared" si="3"/>
        <v>0</v>
      </c>
      <c r="F29" s="427">
        <f t="shared" si="3"/>
        <v>4538</v>
      </c>
      <c r="G29" s="427">
        <f t="shared" si="3"/>
        <v>-16632</v>
      </c>
      <c r="H29" s="427">
        <f t="shared" si="3"/>
        <v>2</v>
      </c>
      <c r="I29" s="427">
        <f t="shared" si="3"/>
        <v>12196</v>
      </c>
      <c r="J29" s="427">
        <f t="shared" si="3"/>
        <v>-1</v>
      </c>
      <c r="K29" s="427">
        <f t="shared" si="3"/>
        <v>-1</v>
      </c>
      <c r="L29" s="427">
        <f t="shared" si="3"/>
        <v>-1</v>
      </c>
      <c r="M29" s="427">
        <f t="shared" si="3"/>
        <v>0</v>
      </c>
      <c r="N29" s="427">
        <f t="shared" si="3"/>
        <v>-1</v>
      </c>
      <c r="O29" s="428">
        <f t="shared" si="3"/>
        <v>0</v>
      </c>
    </row>
    <row r="30" spans="1:15">
      <c r="A30" s="131"/>
    </row>
    <row r="31" spans="1:15">
      <c r="B31" s="132"/>
      <c r="C31" s="133"/>
      <c r="D31" s="133"/>
    </row>
  </sheetData>
  <mergeCells count="3">
    <mergeCell ref="B4:O4"/>
    <mergeCell ref="B16:O16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/>
  <dimension ref="A1:L105"/>
  <sheetViews>
    <sheetView topLeftCell="D64" zoomScaleNormal="100" workbookViewId="0">
      <selection activeCell="D73" sqref="D73"/>
    </sheetView>
  </sheetViews>
  <sheetFormatPr defaultRowHeight="12.75"/>
  <cols>
    <col min="1" max="1" width="9.6640625" style="4" customWidth="1"/>
    <col min="2" max="2" width="9.6640625" style="5" customWidth="1"/>
    <col min="3" max="3" width="72" style="5" customWidth="1"/>
    <col min="4" max="4" width="25" style="5" customWidth="1"/>
    <col min="5" max="16384" width="9.33203125" style="5"/>
  </cols>
  <sheetData>
    <row r="1" spans="1:4" s="3" customFormat="1" ht="21" customHeight="1" thickBot="1">
      <c r="A1" s="307"/>
      <c r="B1" s="308"/>
      <c r="C1" s="309"/>
      <c r="D1" s="368" t="s">
        <v>468</v>
      </c>
    </row>
    <row r="2" spans="1:4" s="116" customFormat="1" ht="25.5" customHeight="1">
      <c r="A2" s="554" t="s">
        <v>408</v>
      </c>
      <c r="B2" s="555"/>
      <c r="C2" s="365" t="s">
        <v>473</v>
      </c>
      <c r="D2" s="310" t="s">
        <v>42</v>
      </c>
    </row>
    <row r="3" spans="1:4" s="116" customFormat="1" ht="16.5" thickBot="1">
      <c r="A3" s="311" t="s">
        <v>364</v>
      </c>
      <c r="B3" s="312"/>
      <c r="C3" s="366" t="s">
        <v>470</v>
      </c>
      <c r="D3" s="367" t="s">
        <v>43</v>
      </c>
    </row>
    <row r="4" spans="1:4" s="117" customFormat="1" ht="15.95" customHeight="1" thickBot="1">
      <c r="A4" s="313"/>
      <c r="B4" s="313"/>
      <c r="C4" s="313"/>
      <c r="D4" s="314" t="s">
        <v>44</v>
      </c>
    </row>
    <row r="5" spans="1:4" ht="13.5" thickBot="1">
      <c r="A5" s="556" t="s">
        <v>366</v>
      </c>
      <c r="B5" s="557"/>
      <c r="C5" s="315" t="s">
        <v>45</v>
      </c>
      <c r="D5" s="316" t="s">
        <v>46</v>
      </c>
    </row>
    <row r="6" spans="1:4" s="112" customFormat="1" ht="12.95" customHeight="1" thickBot="1">
      <c r="A6" s="294">
        <v>1</v>
      </c>
      <c r="B6" s="295">
        <v>2</v>
      </c>
      <c r="C6" s="295">
        <v>3</v>
      </c>
      <c r="D6" s="296">
        <v>4</v>
      </c>
    </row>
    <row r="7" spans="1:4" s="112" customFormat="1" ht="15.95" customHeight="1" thickBot="1">
      <c r="A7" s="317"/>
      <c r="B7" s="318"/>
      <c r="C7" s="318" t="s">
        <v>47</v>
      </c>
      <c r="D7" s="319"/>
    </row>
    <row r="8" spans="1:4" s="112" customFormat="1" ht="12" customHeight="1" thickBot="1">
      <c r="A8" s="294" t="s">
        <v>3</v>
      </c>
      <c r="B8" s="320"/>
      <c r="C8" s="321" t="s">
        <v>367</v>
      </c>
      <c r="D8" s="171">
        <f>+D9+D16</f>
        <v>57255</v>
      </c>
    </row>
    <row r="9" spans="1:4" s="118" customFormat="1" ht="12" customHeight="1" thickBot="1">
      <c r="A9" s="294" t="s">
        <v>4</v>
      </c>
      <c r="B9" s="320"/>
      <c r="C9" s="321" t="s">
        <v>368</v>
      </c>
      <c r="D9" s="171">
        <f>SUM(D10:D15)</f>
        <v>28628</v>
      </c>
    </row>
    <row r="10" spans="1:4" s="119" customFormat="1" ht="12" customHeight="1">
      <c r="A10" s="322"/>
      <c r="B10" s="323" t="s">
        <v>122</v>
      </c>
      <c r="C10" s="324" t="s">
        <v>49</v>
      </c>
      <c r="D10" s="37">
        <v>18100</v>
      </c>
    </row>
    <row r="11" spans="1:4" s="119" customFormat="1" ht="12" customHeight="1">
      <c r="A11" s="322"/>
      <c r="B11" s="323" t="s">
        <v>123</v>
      </c>
      <c r="C11" s="324" t="s">
        <v>86</v>
      </c>
      <c r="D11" s="37">
        <v>0</v>
      </c>
    </row>
    <row r="12" spans="1:4" s="119" customFormat="1" ht="12" customHeight="1">
      <c r="A12" s="322"/>
      <c r="B12" s="323" t="s">
        <v>124</v>
      </c>
      <c r="C12" s="324" t="s">
        <v>50</v>
      </c>
      <c r="D12" s="37">
        <v>3800</v>
      </c>
    </row>
    <row r="13" spans="1:4" s="119" customFormat="1" ht="12" customHeight="1">
      <c r="A13" s="322"/>
      <c r="B13" s="323" t="s">
        <v>125</v>
      </c>
      <c r="C13" s="324" t="s">
        <v>189</v>
      </c>
      <c r="D13" s="37">
        <v>150</v>
      </c>
    </row>
    <row r="14" spans="1:4" s="119" customFormat="1" ht="12" customHeight="1">
      <c r="A14" s="322"/>
      <c r="B14" s="323" t="s">
        <v>126</v>
      </c>
      <c r="C14" s="324" t="s">
        <v>190</v>
      </c>
      <c r="D14" s="37">
        <v>5561</v>
      </c>
    </row>
    <row r="15" spans="1:4" s="119" customFormat="1" ht="12" customHeight="1" thickBot="1">
      <c r="A15" s="322"/>
      <c r="B15" s="323" t="s">
        <v>136</v>
      </c>
      <c r="C15" s="324" t="s">
        <v>191</v>
      </c>
      <c r="D15" s="37">
        <v>1017</v>
      </c>
    </row>
    <row r="16" spans="1:4" s="118" customFormat="1" ht="12" customHeight="1" thickBot="1">
      <c r="A16" s="294" t="s">
        <v>5</v>
      </c>
      <c r="B16" s="320"/>
      <c r="C16" s="321" t="s">
        <v>192</v>
      </c>
      <c r="D16" s="171">
        <f>SUM(D17:D24)</f>
        <v>28627</v>
      </c>
    </row>
    <row r="17" spans="1:4" s="118" customFormat="1" ht="12" customHeight="1">
      <c r="A17" s="325"/>
      <c r="B17" s="323" t="s">
        <v>94</v>
      </c>
      <c r="C17" s="15" t="s">
        <v>197</v>
      </c>
      <c r="D17" s="38">
        <v>273</v>
      </c>
    </row>
    <row r="18" spans="1:4" s="118" customFormat="1" ht="12" customHeight="1">
      <c r="A18" s="322"/>
      <c r="B18" s="323" t="s">
        <v>95</v>
      </c>
      <c r="C18" s="10" t="s">
        <v>198</v>
      </c>
      <c r="D18" s="37">
        <v>8688</v>
      </c>
    </row>
    <row r="19" spans="1:4" s="118" customFormat="1" ht="12" customHeight="1">
      <c r="A19" s="322"/>
      <c r="B19" s="323" t="s">
        <v>96</v>
      </c>
      <c r="C19" s="10" t="s">
        <v>199</v>
      </c>
      <c r="D19" s="37"/>
    </row>
    <row r="20" spans="1:4" s="118" customFormat="1" ht="12" customHeight="1">
      <c r="A20" s="322"/>
      <c r="B20" s="323" t="s">
        <v>97</v>
      </c>
      <c r="C20" s="10" t="s">
        <v>200</v>
      </c>
      <c r="D20" s="37">
        <v>11447</v>
      </c>
    </row>
    <row r="21" spans="1:4" s="118" customFormat="1" ht="12" customHeight="1">
      <c r="A21" s="322"/>
      <c r="B21" s="323" t="s">
        <v>193</v>
      </c>
      <c r="C21" s="9" t="s">
        <v>201</v>
      </c>
      <c r="D21" s="37"/>
    </row>
    <row r="22" spans="1:4" s="118" customFormat="1" ht="12" customHeight="1">
      <c r="A22" s="327"/>
      <c r="B22" s="323" t="s">
        <v>194</v>
      </c>
      <c r="C22" s="10" t="s">
        <v>202</v>
      </c>
      <c r="D22" s="39">
        <v>6901</v>
      </c>
    </row>
    <row r="23" spans="1:4" s="119" customFormat="1" ht="12" customHeight="1">
      <c r="A23" s="322"/>
      <c r="B23" s="323" t="s">
        <v>195</v>
      </c>
      <c r="C23" s="10" t="s">
        <v>203</v>
      </c>
      <c r="D23" s="37">
        <v>85</v>
      </c>
    </row>
    <row r="24" spans="1:4" s="119" customFormat="1" ht="12" customHeight="1" thickBot="1">
      <c r="A24" s="328"/>
      <c r="B24" s="329" t="s">
        <v>196</v>
      </c>
      <c r="C24" s="9" t="s">
        <v>204</v>
      </c>
      <c r="D24" s="40">
        <v>1233</v>
      </c>
    </row>
    <row r="25" spans="1:4" s="119" customFormat="1" ht="12" customHeight="1" thickBot="1">
      <c r="A25" s="294" t="s">
        <v>6</v>
      </c>
      <c r="B25" s="330"/>
      <c r="C25" s="321" t="s">
        <v>207</v>
      </c>
      <c r="D25" s="240">
        <v>470</v>
      </c>
    </row>
    <row r="26" spans="1:4" s="118" customFormat="1" ht="12" customHeight="1" thickBot="1">
      <c r="A26" s="294" t="s">
        <v>7</v>
      </c>
      <c r="B26" s="320"/>
      <c r="C26" s="321" t="s">
        <v>409</v>
      </c>
      <c r="D26" s="171">
        <f>SUM(D27:D34)</f>
        <v>55577</v>
      </c>
    </row>
    <row r="27" spans="1:4" s="119" customFormat="1" ht="12" customHeight="1">
      <c r="A27" s="322"/>
      <c r="B27" s="323" t="s">
        <v>100</v>
      </c>
      <c r="C27" s="12" t="s">
        <v>214</v>
      </c>
      <c r="D27" s="379">
        <v>37184</v>
      </c>
    </row>
    <row r="28" spans="1:4" s="119" customFormat="1" ht="12" customHeight="1">
      <c r="A28" s="322"/>
      <c r="B28" s="323" t="s">
        <v>101</v>
      </c>
      <c r="C28" s="10" t="s">
        <v>215</v>
      </c>
      <c r="D28" s="379">
        <v>7973</v>
      </c>
    </row>
    <row r="29" spans="1:4" s="119" customFormat="1" ht="12" customHeight="1">
      <c r="A29" s="322"/>
      <c r="B29" s="323" t="s">
        <v>102</v>
      </c>
      <c r="C29" s="10" t="s">
        <v>216</v>
      </c>
      <c r="D29" s="379"/>
    </row>
    <row r="30" spans="1:4" s="119" customFormat="1" ht="12" customHeight="1">
      <c r="A30" s="322"/>
      <c r="B30" s="323" t="s">
        <v>209</v>
      </c>
      <c r="C30" s="10" t="s">
        <v>105</v>
      </c>
      <c r="D30" s="379">
        <f>5467+500</f>
        <v>5967</v>
      </c>
    </row>
    <row r="31" spans="1:4" s="119" customFormat="1" ht="12" customHeight="1">
      <c r="A31" s="322"/>
      <c r="B31" s="323" t="s">
        <v>210</v>
      </c>
      <c r="C31" s="10" t="s">
        <v>217</v>
      </c>
      <c r="D31" s="379"/>
    </row>
    <row r="32" spans="1:4" s="119" customFormat="1" ht="12" customHeight="1">
      <c r="A32" s="322"/>
      <c r="B32" s="323" t="s">
        <v>211</v>
      </c>
      <c r="C32" s="10" t="s">
        <v>218</v>
      </c>
      <c r="D32" s="379"/>
    </row>
    <row r="33" spans="1:4" s="119" customFormat="1" ht="12" customHeight="1">
      <c r="A33" s="322"/>
      <c r="B33" s="323" t="s">
        <v>212</v>
      </c>
      <c r="C33" s="10" t="s">
        <v>219</v>
      </c>
      <c r="D33" s="379"/>
    </row>
    <row r="34" spans="1:4" s="119" customFormat="1" ht="12" customHeight="1" thickBot="1">
      <c r="A34" s="328"/>
      <c r="B34" s="329" t="s">
        <v>213</v>
      </c>
      <c r="C34" s="17" t="s">
        <v>369</v>
      </c>
      <c r="D34" s="248">
        <v>4453</v>
      </c>
    </row>
    <row r="35" spans="1:4" s="119" customFormat="1" ht="12" customHeight="1" thickBot="1">
      <c r="A35" s="297" t="s">
        <v>8</v>
      </c>
      <c r="B35" s="150"/>
      <c r="C35" s="150" t="s">
        <v>370</v>
      </c>
      <c r="D35" s="171">
        <f>SUM(D36,D42)</f>
        <v>12475</v>
      </c>
    </row>
    <row r="36" spans="1:4" s="119" customFormat="1" ht="12" customHeight="1">
      <c r="A36" s="325"/>
      <c r="B36" s="241" t="s">
        <v>103</v>
      </c>
      <c r="C36" s="242" t="s">
        <v>223</v>
      </c>
      <c r="D36" s="326">
        <f>SUM(D37:D41)</f>
        <v>12475</v>
      </c>
    </row>
    <row r="37" spans="1:4" s="119" customFormat="1" ht="12" customHeight="1">
      <c r="A37" s="322"/>
      <c r="B37" s="219" t="s">
        <v>106</v>
      </c>
      <c r="C37" s="32" t="s">
        <v>224</v>
      </c>
      <c r="D37" s="37">
        <v>2627</v>
      </c>
    </row>
    <row r="38" spans="1:4" s="119" customFormat="1" ht="12" customHeight="1">
      <c r="A38" s="322"/>
      <c r="B38" s="219" t="s">
        <v>107</v>
      </c>
      <c r="C38" s="32" t="s">
        <v>225</v>
      </c>
      <c r="D38" s="37"/>
    </row>
    <row r="39" spans="1:4" s="119" customFormat="1" ht="12" customHeight="1">
      <c r="A39" s="322"/>
      <c r="B39" s="219" t="s">
        <v>108</v>
      </c>
      <c r="C39" s="32" t="s">
        <v>371</v>
      </c>
      <c r="D39" s="37">
        <v>688</v>
      </c>
    </row>
    <row r="40" spans="1:4" s="119" customFormat="1" ht="12" customHeight="1">
      <c r="A40" s="322"/>
      <c r="B40" s="219" t="s">
        <v>109</v>
      </c>
      <c r="C40" s="32" t="s">
        <v>52</v>
      </c>
      <c r="D40" s="37"/>
    </row>
    <row r="41" spans="1:4" s="119" customFormat="1" ht="12" customHeight="1">
      <c r="A41" s="322"/>
      <c r="B41" s="219" t="s">
        <v>221</v>
      </c>
      <c r="C41" s="32" t="s">
        <v>227</v>
      </c>
      <c r="D41" s="37">
        <v>9160</v>
      </c>
    </row>
    <row r="42" spans="1:4" s="119" customFormat="1" ht="12" customHeight="1">
      <c r="A42" s="322"/>
      <c r="B42" s="219" t="s">
        <v>104</v>
      </c>
      <c r="C42" s="238" t="s">
        <v>228</v>
      </c>
      <c r="D42" s="96">
        <f>SUM(D43:D47)</f>
        <v>0</v>
      </c>
    </row>
    <row r="43" spans="1:4" s="119" customFormat="1" ht="12" customHeight="1">
      <c r="A43" s="322"/>
      <c r="B43" s="219" t="s">
        <v>112</v>
      </c>
      <c r="C43" s="32" t="s">
        <v>224</v>
      </c>
      <c r="D43" s="37"/>
    </row>
    <row r="44" spans="1:4" s="119" customFormat="1" ht="12" customHeight="1">
      <c r="A44" s="322"/>
      <c r="B44" s="219" t="s">
        <v>113</v>
      </c>
      <c r="C44" s="32" t="s">
        <v>225</v>
      </c>
      <c r="D44" s="37"/>
    </row>
    <row r="45" spans="1:4" s="119" customFormat="1" ht="12" customHeight="1">
      <c r="A45" s="322"/>
      <c r="B45" s="219" t="s">
        <v>114</v>
      </c>
      <c r="C45" s="32" t="s">
        <v>226</v>
      </c>
      <c r="D45" s="37"/>
    </row>
    <row r="46" spans="1:4" s="119" customFormat="1" ht="12" customHeight="1">
      <c r="A46" s="322"/>
      <c r="B46" s="219" t="s">
        <v>115</v>
      </c>
      <c r="C46" s="32" t="s">
        <v>52</v>
      </c>
      <c r="D46" s="37"/>
    </row>
    <row r="47" spans="1:4" s="119" customFormat="1" ht="12" customHeight="1" thickBot="1">
      <c r="A47" s="331"/>
      <c r="B47" s="243" t="s">
        <v>222</v>
      </c>
      <c r="C47" s="157" t="s">
        <v>406</v>
      </c>
      <c r="D47" s="244"/>
    </row>
    <row r="48" spans="1:4" s="118" customFormat="1" ht="12" customHeight="1" thickBot="1">
      <c r="A48" s="297" t="s">
        <v>9</v>
      </c>
      <c r="B48" s="320"/>
      <c r="C48" s="150" t="s">
        <v>372</v>
      </c>
      <c r="D48" s="171">
        <f>SUM(D49:D51)</f>
        <v>0</v>
      </c>
    </row>
    <row r="49" spans="1:4" s="119" customFormat="1" ht="12" customHeight="1">
      <c r="A49" s="322"/>
      <c r="B49" s="219" t="s">
        <v>110</v>
      </c>
      <c r="C49" s="12" t="s">
        <v>232</v>
      </c>
      <c r="D49" s="37"/>
    </row>
    <row r="50" spans="1:4" s="119" customFormat="1" ht="12" customHeight="1">
      <c r="A50" s="322"/>
      <c r="B50" s="219" t="s">
        <v>111</v>
      </c>
      <c r="C50" s="10" t="s">
        <v>233</v>
      </c>
      <c r="D50" s="37"/>
    </row>
    <row r="51" spans="1:4" s="119" customFormat="1" ht="12" customHeight="1" thickBot="1">
      <c r="A51" s="322"/>
      <c r="B51" s="219" t="s">
        <v>231</v>
      </c>
      <c r="C51" s="13" t="s">
        <v>167</v>
      </c>
      <c r="D51" s="37"/>
    </row>
    <row r="52" spans="1:4" s="119" customFormat="1" ht="12" customHeight="1" thickBot="1">
      <c r="A52" s="294" t="s">
        <v>10</v>
      </c>
      <c r="B52" s="320"/>
      <c r="C52" s="150" t="s">
        <v>373</v>
      </c>
      <c r="D52" s="171">
        <f>SUM(D53:D54)</f>
        <v>12195</v>
      </c>
    </row>
    <row r="53" spans="1:4" s="119" customFormat="1" ht="12" customHeight="1">
      <c r="A53" s="332"/>
      <c r="B53" s="219" t="s">
        <v>235</v>
      </c>
      <c r="C53" s="10" t="s">
        <v>154</v>
      </c>
      <c r="D53" s="41"/>
    </row>
    <row r="54" spans="1:4" s="119" customFormat="1" ht="12" customHeight="1" thickBot="1">
      <c r="A54" s="322"/>
      <c r="B54" s="219" t="s">
        <v>236</v>
      </c>
      <c r="C54" s="10" t="s">
        <v>155</v>
      </c>
      <c r="D54" s="37">
        <v>12195</v>
      </c>
    </row>
    <row r="55" spans="1:4" s="119" customFormat="1" ht="12" customHeight="1" thickBot="1">
      <c r="A55" s="297" t="s">
        <v>11</v>
      </c>
      <c r="B55" s="333"/>
      <c r="C55" s="334" t="s">
        <v>374</v>
      </c>
      <c r="D55" s="383"/>
    </row>
    <row r="56" spans="1:4" s="118" customFormat="1" ht="12" customHeight="1" thickBot="1">
      <c r="A56" s="335" t="s">
        <v>12</v>
      </c>
      <c r="B56" s="336"/>
      <c r="C56" s="337" t="s">
        <v>375</v>
      </c>
      <c r="D56" s="338">
        <f>+D9+D16+D25+D26+D35+D48+D52+D55</f>
        <v>137972</v>
      </c>
    </row>
    <row r="57" spans="1:4" s="118" customFormat="1" ht="12" customHeight="1" thickBot="1">
      <c r="A57" s="294" t="s">
        <v>13</v>
      </c>
      <c r="B57" s="245"/>
      <c r="C57" s="150" t="s">
        <v>376</v>
      </c>
      <c r="D57" s="380">
        <f>+D58+D59</f>
        <v>0</v>
      </c>
    </row>
    <row r="58" spans="1:4" s="118" customFormat="1" ht="12" customHeight="1">
      <c r="A58" s="325"/>
      <c r="B58" s="241" t="s">
        <v>158</v>
      </c>
      <c r="C58" s="202" t="s">
        <v>240</v>
      </c>
      <c r="D58" s="377"/>
    </row>
    <row r="59" spans="1:4" s="118" customFormat="1" ht="12" customHeight="1" thickBot="1">
      <c r="A59" s="331"/>
      <c r="B59" s="243" t="s">
        <v>159</v>
      </c>
      <c r="C59" s="204" t="s">
        <v>241</v>
      </c>
      <c r="D59" s="378"/>
    </row>
    <row r="60" spans="1:4" s="119" customFormat="1" ht="12" customHeight="1" thickBot="1">
      <c r="A60" s="339" t="s">
        <v>14</v>
      </c>
      <c r="B60" s="340"/>
      <c r="C60" s="150" t="s">
        <v>377</v>
      </c>
      <c r="D60" s="171">
        <f>+D61+D62</f>
        <v>4538</v>
      </c>
    </row>
    <row r="61" spans="1:4" s="119" customFormat="1" ht="12" customHeight="1">
      <c r="A61" s="341"/>
      <c r="B61" s="246" t="s">
        <v>243</v>
      </c>
      <c r="C61" s="324" t="s">
        <v>378</v>
      </c>
      <c r="D61" s="184"/>
    </row>
    <row r="62" spans="1:4" s="119" customFormat="1" ht="12" customHeight="1" thickBot="1">
      <c r="A62" s="342"/>
      <c r="B62" s="247" t="s">
        <v>249</v>
      </c>
      <c r="C62" s="343" t="s">
        <v>379</v>
      </c>
      <c r="D62" s="248">
        <v>4538</v>
      </c>
    </row>
    <row r="63" spans="1:4" s="119" customFormat="1" ht="15" customHeight="1" thickBot="1">
      <c r="A63" s="339" t="s">
        <v>15</v>
      </c>
      <c r="B63" s="344"/>
      <c r="C63" s="345" t="s">
        <v>410</v>
      </c>
      <c r="D63" s="346">
        <f>+D56+D57+D60</f>
        <v>142510</v>
      </c>
    </row>
    <row r="64" spans="1:4" s="119" customFormat="1" ht="15" customHeight="1">
      <c r="A64" s="347"/>
      <c r="B64" s="347"/>
      <c r="C64" s="348"/>
      <c r="D64" s="349"/>
    </row>
    <row r="65" spans="1:4" ht="13.5" thickBot="1">
      <c r="A65" s="350"/>
      <c r="B65" s="351"/>
      <c r="C65" s="351"/>
      <c r="D65" s="351"/>
    </row>
    <row r="66" spans="1:4" s="112" customFormat="1" ht="16.5" customHeight="1" thickBot="1">
      <c r="A66" s="352"/>
      <c r="B66" s="353"/>
      <c r="C66" s="354" t="s">
        <v>53</v>
      </c>
      <c r="D66" s="355"/>
    </row>
    <row r="67" spans="1:4" s="120" customFormat="1" ht="12" customHeight="1" thickBot="1">
      <c r="A67" s="297" t="s">
        <v>3</v>
      </c>
      <c r="B67" s="27"/>
      <c r="C67" s="45" t="s">
        <v>270</v>
      </c>
      <c r="D67" s="171">
        <f>SUM(D68:D72)</f>
        <v>125777</v>
      </c>
    </row>
    <row r="68" spans="1:4" ht="12" customHeight="1">
      <c r="A68" s="356"/>
      <c r="B68" s="239" t="s">
        <v>116</v>
      </c>
      <c r="C68" s="12" t="s">
        <v>34</v>
      </c>
      <c r="D68" s="41">
        <v>32221</v>
      </c>
    </row>
    <row r="69" spans="1:4" ht="12" customHeight="1">
      <c r="A69" s="357"/>
      <c r="B69" s="219" t="s">
        <v>117</v>
      </c>
      <c r="C69" s="10" t="s">
        <v>271</v>
      </c>
      <c r="D69" s="379">
        <v>8381</v>
      </c>
    </row>
    <row r="70" spans="1:4" ht="12" customHeight="1">
      <c r="A70" s="357"/>
      <c r="B70" s="219" t="s">
        <v>118</v>
      </c>
      <c r="C70" s="10" t="s">
        <v>153</v>
      </c>
      <c r="D70" s="37">
        <v>52085</v>
      </c>
    </row>
    <row r="71" spans="1:4" ht="12" customHeight="1">
      <c r="A71" s="357"/>
      <c r="B71" s="219" t="s">
        <v>119</v>
      </c>
      <c r="C71" s="10" t="s">
        <v>272</v>
      </c>
      <c r="D71" s="37">
        <v>6420</v>
      </c>
    </row>
    <row r="72" spans="1:4" ht="12" customHeight="1">
      <c r="A72" s="357"/>
      <c r="B72" s="219" t="s">
        <v>131</v>
      </c>
      <c r="C72" s="10" t="s">
        <v>273</v>
      </c>
      <c r="D72" s="37">
        <f>SUM(D75:D78)</f>
        <v>26670</v>
      </c>
    </row>
    <row r="73" spans="1:4" ht="12" customHeight="1">
      <c r="A73" s="357"/>
      <c r="B73" s="219" t="s">
        <v>120</v>
      </c>
      <c r="C73" s="10" t="s">
        <v>324</v>
      </c>
      <c r="D73" s="379"/>
    </row>
    <row r="74" spans="1:4" ht="12" customHeight="1">
      <c r="A74" s="357"/>
      <c r="B74" s="219" t="s">
        <v>121</v>
      </c>
      <c r="C74" s="205" t="s">
        <v>325</v>
      </c>
      <c r="D74" s="37"/>
    </row>
    <row r="75" spans="1:4" ht="12" customHeight="1">
      <c r="A75" s="357"/>
      <c r="B75" s="219" t="s">
        <v>132</v>
      </c>
      <c r="C75" s="205" t="s">
        <v>326</v>
      </c>
      <c r="D75" s="37"/>
    </row>
    <row r="76" spans="1:4" ht="12" customHeight="1">
      <c r="A76" s="357"/>
      <c r="B76" s="219" t="s">
        <v>133</v>
      </c>
      <c r="C76" s="206" t="s">
        <v>327</v>
      </c>
      <c r="D76" s="37">
        <v>2350</v>
      </c>
    </row>
    <row r="77" spans="1:4" ht="12" customHeight="1">
      <c r="A77" s="357"/>
      <c r="B77" s="219" t="s">
        <v>134</v>
      </c>
      <c r="C77" s="206" t="s">
        <v>328</v>
      </c>
      <c r="D77" s="37">
        <f>23820+500</f>
        <v>24320</v>
      </c>
    </row>
    <row r="78" spans="1:4" ht="12" customHeight="1">
      <c r="A78" s="357"/>
      <c r="B78" s="219" t="s">
        <v>135</v>
      </c>
      <c r="C78" s="206" t="s">
        <v>329</v>
      </c>
      <c r="D78" s="37"/>
    </row>
    <row r="79" spans="1:4" ht="12" customHeight="1">
      <c r="A79" s="357"/>
      <c r="B79" s="219" t="s">
        <v>137</v>
      </c>
      <c r="C79" s="206" t="s">
        <v>330</v>
      </c>
      <c r="D79" s="37"/>
    </row>
    <row r="80" spans="1:4" ht="12" customHeight="1" thickBot="1">
      <c r="A80" s="358"/>
      <c r="B80" s="247" t="s">
        <v>274</v>
      </c>
      <c r="C80" s="207" t="s">
        <v>331</v>
      </c>
      <c r="D80" s="40"/>
    </row>
    <row r="81" spans="1:12" ht="12" customHeight="1" thickBot="1">
      <c r="A81" s="297" t="s">
        <v>4</v>
      </c>
      <c r="B81" s="27"/>
      <c r="C81" s="45" t="s">
        <v>275</v>
      </c>
      <c r="D81" s="171">
        <f>SUM(D82:D88)</f>
        <v>16733</v>
      </c>
    </row>
    <row r="82" spans="1:12" s="120" customFormat="1" ht="12" customHeight="1">
      <c r="A82" s="356"/>
      <c r="B82" s="239" t="s">
        <v>122</v>
      </c>
      <c r="C82" s="12" t="s">
        <v>276</v>
      </c>
      <c r="D82" s="184">
        <v>16733</v>
      </c>
    </row>
    <row r="83" spans="1:12" ht="12" customHeight="1">
      <c r="A83" s="357"/>
      <c r="B83" s="219" t="s">
        <v>123</v>
      </c>
      <c r="C83" s="10" t="s">
        <v>277</v>
      </c>
      <c r="D83" s="379"/>
    </row>
    <row r="84" spans="1:12" ht="12" customHeight="1">
      <c r="A84" s="357"/>
      <c r="B84" s="219" t="s">
        <v>124</v>
      </c>
      <c r="C84" s="10" t="s">
        <v>278</v>
      </c>
      <c r="D84" s="379"/>
    </row>
    <row r="85" spans="1:12" ht="12" customHeight="1">
      <c r="A85" s="357"/>
      <c r="B85" s="219" t="s">
        <v>125</v>
      </c>
      <c r="C85" s="10" t="s">
        <v>279</v>
      </c>
      <c r="D85" s="379"/>
    </row>
    <row r="86" spans="1:12" ht="12" customHeight="1">
      <c r="A86" s="357"/>
      <c r="B86" s="219" t="s">
        <v>126</v>
      </c>
      <c r="C86" s="10" t="s">
        <v>284</v>
      </c>
      <c r="D86" s="379"/>
    </row>
    <row r="87" spans="1:12" ht="12" customHeight="1">
      <c r="A87" s="357"/>
      <c r="B87" s="219" t="s">
        <v>136</v>
      </c>
      <c r="C87" s="10" t="s">
        <v>395</v>
      </c>
      <c r="D87" s="379"/>
    </row>
    <row r="88" spans="1:12" ht="12" customHeight="1">
      <c r="A88" s="357"/>
      <c r="B88" s="219" t="s">
        <v>143</v>
      </c>
      <c r="C88" s="10" t="s">
        <v>286</v>
      </c>
      <c r="D88" s="379"/>
    </row>
    <row r="89" spans="1:12" s="120" customFormat="1" ht="12" customHeight="1">
      <c r="A89" s="357"/>
      <c r="B89" s="219" t="s">
        <v>280</v>
      </c>
      <c r="C89" s="10" t="s">
        <v>320</v>
      </c>
      <c r="D89" s="379"/>
    </row>
    <row r="90" spans="1:12" ht="12" customHeight="1">
      <c r="A90" s="357"/>
      <c r="B90" s="219" t="s">
        <v>281</v>
      </c>
      <c r="C90" s="205" t="s">
        <v>321</v>
      </c>
      <c r="D90" s="379"/>
      <c r="L90" s="369"/>
    </row>
    <row r="91" spans="1:12" ht="12" customHeight="1">
      <c r="A91" s="357"/>
      <c r="B91" s="219" t="s">
        <v>282</v>
      </c>
      <c r="C91" s="205" t="s">
        <v>322</v>
      </c>
      <c r="D91" s="379"/>
    </row>
    <row r="92" spans="1:12" ht="12" customHeight="1" thickBot="1">
      <c r="A92" s="358"/>
      <c r="B92" s="247" t="s">
        <v>283</v>
      </c>
      <c r="C92" s="249" t="s">
        <v>323</v>
      </c>
      <c r="D92" s="248"/>
    </row>
    <row r="93" spans="1:12" ht="12" customHeight="1" thickBot="1">
      <c r="A93" s="297" t="s">
        <v>5</v>
      </c>
      <c r="B93" s="27"/>
      <c r="C93" s="45" t="s">
        <v>287</v>
      </c>
      <c r="D93" s="240"/>
    </row>
    <row r="94" spans="1:12" s="120" customFormat="1" ht="12" customHeight="1" thickBot="1">
      <c r="A94" s="297" t="s">
        <v>6</v>
      </c>
      <c r="B94" s="27"/>
      <c r="C94" s="45" t="s">
        <v>288</v>
      </c>
      <c r="D94" s="171">
        <f>+D95+D96</f>
        <v>0</v>
      </c>
    </row>
    <row r="95" spans="1:12" s="120" customFormat="1" ht="12" customHeight="1">
      <c r="A95" s="356"/>
      <c r="B95" s="239" t="s">
        <v>98</v>
      </c>
      <c r="C95" s="12" t="s">
        <v>55</v>
      </c>
      <c r="D95" s="41"/>
    </row>
    <row r="96" spans="1:12" s="120" customFormat="1" ht="12" customHeight="1" thickBot="1">
      <c r="A96" s="358"/>
      <c r="B96" s="247" t="s">
        <v>99</v>
      </c>
      <c r="C96" s="17" t="s">
        <v>56</v>
      </c>
      <c r="D96" s="40"/>
    </row>
    <row r="97" spans="1:4" s="120" customFormat="1" ht="12" customHeight="1" thickBot="1">
      <c r="A97" s="297" t="s">
        <v>7</v>
      </c>
      <c r="B97" s="253"/>
      <c r="C97" s="45" t="s">
        <v>412</v>
      </c>
      <c r="D97" s="240"/>
    </row>
    <row r="98" spans="1:4" s="120" customFormat="1" ht="12" customHeight="1" thickBot="1">
      <c r="A98" s="297" t="s">
        <v>8</v>
      </c>
      <c r="B98" s="27"/>
      <c r="C98" s="149" t="s">
        <v>413</v>
      </c>
      <c r="D98" s="381">
        <f>+D67+D81+D93+D94+D97</f>
        <v>142510</v>
      </c>
    </row>
    <row r="99" spans="1:4" s="120" customFormat="1" ht="12" customHeight="1" thickBot="1">
      <c r="A99" s="297" t="s">
        <v>9</v>
      </c>
      <c r="B99" s="27"/>
      <c r="C99" s="45" t="s">
        <v>414</v>
      </c>
      <c r="D99" s="171">
        <f>+D100+D101</f>
        <v>0</v>
      </c>
    </row>
    <row r="100" spans="1:4" ht="18" customHeight="1">
      <c r="A100" s="356"/>
      <c r="B100" s="219" t="s">
        <v>411</v>
      </c>
      <c r="C100" s="12" t="s">
        <v>380</v>
      </c>
      <c r="D100" s="41"/>
    </row>
    <row r="101" spans="1:4" ht="12" customHeight="1" thickBot="1">
      <c r="A101" s="358"/>
      <c r="B101" s="247" t="s">
        <v>111</v>
      </c>
      <c r="C101" s="17" t="s">
        <v>381</v>
      </c>
      <c r="D101" s="40"/>
    </row>
    <row r="102" spans="1:4" ht="15" customHeight="1" thickBot="1">
      <c r="A102" s="297" t="s">
        <v>10</v>
      </c>
      <c r="B102" s="333"/>
      <c r="C102" s="359" t="s">
        <v>415</v>
      </c>
      <c r="D102" s="102">
        <f>+D98+D99</f>
        <v>142510</v>
      </c>
    </row>
    <row r="103" spans="1:4" ht="13.5" thickBot="1">
      <c r="A103" s="360"/>
      <c r="B103" s="361"/>
      <c r="C103" s="361"/>
      <c r="D103" s="361"/>
    </row>
    <row r="104" spans="1:4" ht="15" customHeight="1" thickBot="1">
      <c r="A104" s="362" t="s">
        <v>469</v>
      </c>
      <c r="B104" s="363"/>
      <c r="C104" s="364"/>
      <c r="D104" s="144">
        <v>19</v>
      </c>
    </row>
    <row r="105" spans="1:4" ht="14.25" customHeight="1" thickBot="1">
      <c r="A105" s="362" t="s">
        <v>383</v>
      </c>
      <c r="B105" s="363"/>
      <c r="C105" s="364"/>
      <c r="D105" s="144">
        <v>10</v>
      </c>
    </row>
  </sheetData>
  <sheetProtection formatCells="0"/>
  <mergeCells count="2">
    <mergeCell ref="A2:B2"/>
    <mergeCell ref="A5:B5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6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topLeftCell="D16" zoomScaleNormal="100" workbookViewId="0">
      <selection activeCell="D36" sqref="D36"/>
    </sheetView>
  </sheetViews>
  <sheetFormatPr defaultRowHeight="12.75"/>
  <cols>
    <col min="1" max="1" width="9.6640625" style="4" customWidth="1"/>
    <col min="2" max="2" width="9.6640625" style="5" customWidth="1"/>
    <col min="3" max="3" width="72" style="5" customWidth="1"/>
    <col min="4" max="4" width="25" style="5" customWidth="1"/>
    <col min="5" max="16384" width="9.33203125" style="5"/>
  </cols>
  <sheetData>
    <row r="1" spans="1:4" s="3" customFormat="1" ht="21" customHeight="1" thickBot="1">
      <c r="A1" s="307"/>
      <c r="B1" s="308"/>
      <c r="C1" s="370"/>
      <c r="D1" s="368" t="s">
        <v>471</v>
      </c>
    </row>
    <row r="2" spans="1:4" s="116" customFormat="1" ht="25.5" customHeight="1">
      <c r="A2" s="554" t="s">
        <v>365</v>
      </c>
      <c r="B2" s="555"/>
      <c r="C2" s="365" t="s">
        <v>493</v>
      </c>
      <c r="D2" s="371" t="s">
        <v>42</v>
      </c>
    </row>
    <row r="3" spans="1:4" s="116" customFormat="1" ht="16.5" thickBot="1">
      <c r="A3" s="311" t="s">
        <v>364</v>
      </c>
      <c r="B3" s="312"/>
      <c r="C3" s="366" t="s">
        <v>496</v>
      </c>
      <c r="D3" s="372" t="s">
        <v>42</v>
      </c>
    </row>
    <row r="4" spans="1:4" s="117" customFormat="1" ht="15.95" customHeight="1" thickBot="1">
      <c r="A4" s="313"/>
      <c r="B4" s="313"/>
      <c r="C4" s="313"/>
      <c r="D4" s="314" t="s">
        <v>44</v>
      </c>
    </row>
    <row r="5" spans="1:4" ht="13.5" thickBot="1">
      <c r="A5" s="556" t="s">
        <v>366</v>
      </c>
      <c r="B5" s="557"/>
      <c r="C5" s="315" t="s">
        <v>45</v>
      </c>
      <c r="D5" s="316" t="s">
        <v>46</v>
      </c>
    </row>
    <row r="6" spans="1:4" s="112" customFormat="1" ht="12.95" customHeight="1" thickBot="1">
      <c r="A6" s="294">
        <v>1</v>
      </c>
      <c r="B6" s="295">
        <v>2</v>
      </c>
      <c r="C6" s="295">
        <v>3</v>
      </c>
      <c r="D6" s="296">
        <v>4</v>
      </c>
    </row>
    <row r="7" spans="1:4" s="112" customFormat="1" ht="15.95" customHeight="1" thickBot="1">
      <c r="A7" s="317"/>
      <c r="B7" s="318"/>
      <c r="C7" s="318" t="s">
        <v>47</v>
      </c>
      <c r="D7" s="319"/>
    </row>
    <row r="8" spans="1:4" s="118" customFormat="1" ht="12" customHeight="1" thickBot="1">
      <c r="A8" s="294" t="s">
        <v>3</v>
      </c>
      <c r="B8" s="320"/>
      <c r="C8" s="321" t="s">
        <v>384</v>
      </c>
      <c r="D8" s="171">
        <f>SUM(D9:D16)</f>
        <v>353</v>
      </c>
    </row>
    <row r="9" spans="1:4" s="118" customFormat="1" ht="12" customHeight="1">
      <c r="A9" s="325"/>
      <c r="B9" s="323" t="s">
        <v>116</v>
      </c>
      <c r="C9" s="15" t="s">
        <v>197</v>
      </c>
      <c r="D9" s="38">
        <v>272</v>
      </c>
    </row>
    <row r="10" spans="1:4" s="118" customFormat="1" ht="12" customHeight="1">
      <c r="A10" s="322"/>
      <c r="B10" s="323" t="s">
        <v>117</v>
      </c>
      <c r="C10" s="10" t="s">
        <v>198</v>
      </c>
      <c r="D10" s="37">
        <v>6</v>
      </c>
    </row>
    <row r="11" spans="1:4" s="118" customFormat="1" ht="12" customHeight="1">
      <c r="A11" s="322"/>
      <c r="B11" s="323" t="s">
        <v>118</v>
      </c>
      <c r="C11" s="10" t="s">
        <v>199</v>
      </c>
      <c r="D11" s="37"/>
    </row>
    <row r="12" spans="1:4" s="118" customFormat="1" ht="12" customHeight="1">
      <c r="A12" s="322"/>
      <c r="B12" s="323" t="s">
        <v>119</v>
      </c>
      <c r="C12" s="10" t="s">
        <v>200</v>
      </c>
      <c r="D12" s="37"/>
    </row>
    <row r="13" spans="1:4" s="118" customFormat="1" ht="12" customHeight="1">
      <c r="A13" s="322"/>
      <c r="B13" s="323" t="s">
        <v>157</v>
      </c>
      <c r="C13" s="9" t="s">
        <v>201</v>
      </c>
      <c r="D13" s="37"/>
    </row>
    <row r="14" spans="1:4" s="118" customFormat="1" ht="12" customHeight="1">
      <c r="A14" s="327"/>
      <c r="B14" s="323" t="s">
        <v>120</v>
      </c>
      <c r="C14" s="10" t="s">
        <v>202</v>
      </c>
      <c r="D14" s="39">
        <v>75</v>
      </c>
    </row>
    <row r="15" spans="1:4" s="119" customFormat="1" ht="12" customHeight="1">
      <c r="A15" s="322"/>
      <c r="B15" s="323" t="s">
        <v>121</v>
      </c>
      <c r="C15" s="10" t="s">
        <v>385</v>
      </c>
      <c r="D15" s="37"/>
    </row>
    <row r="16" spans="1:4" s="119" customFormat="1" ht="12" customHeight="1" thickBot="1">
      <c r="A16" s="328"/>
      <c r="B16" s="329" t="s">
        <v>132</v>
      </c>
      <c r="C16" s="9" t="s">
        <v>349</v>
      </c>
      <c r="D16" s="40"/>
    </row>
    <row r="17" spans="1:4" s="118" customFormat="1" ht="12" customHeight="1" thickBot="1">
      <c r="A17" s="294" t="s">
        <v>4</v>
      </c>
      <c r="B17" s="320"/>
      <c r="C17" s="321" t="s">
        <v>386</v>
      </c>
      <c r="D17" s="171">
        <f>SUM(D18:D21)</f>
        <v>8947</v>
      </c>
    </row>
    <row r="18" spans="1:4" s="119" customFormat="1" ht="12" customHeight="1">
      <c r="A18" s="322"/>
      <c r="B18" s="323" t="s">
        <v>122</v>
      </c>
      <c r="C18" s="12" t="s">
        <v>140</v>
      </c>
      <c r="D18" s="37"/>
    </row>
    <row r="19" spans="1:4" s="119" customFormat="1" ht="12" customHeight="1">
      <c r="A19" s="322"/>
      <c r="B19" s="323" t="s">
        <v>123</v>
      </c>
      <c r="C19" s="10" t="s">
        <v>141</v>
      </c>
      <c r="D19" s="37"/>
    </row>
    <row r="20" spans="1:4" s="119" customFormat="1" ht="12" customHeight="1">
      <c r="A20" s="322"/>
      <c r="B20" s="323" t="s">
        <v>124</v>
      </c>
      <c r="C20" s="10" t="s">
        <v>387</v>
      </c>
      <c r="D20" s="37"/>
    </row>
    <row r="21" spans="1:4" s="119" customFormat="1" ht="12" customHeight="1" thickBot="1">
      <c r="A21" s="322"/>
      <c r="B21" s="323" t="s">
        <v>125</v>
      </c>
      <c r="C21" s="10" t="s">
        <v>142</v>
      </c>
      <c r="D21" s="37">
        <v>8947</v>
      </c>
    </row>
    <row r="22" spans="1:4" s="119" customFormat="1" ht="12" customHeight="1" thickBot="1">
      <c r="A22" s="297" t="s">
        <v>5</v>
      </c>
      <c r="B22" s="150"/>
      <c r="C22" s="150" t="s">
        <v>388</v>
      </c>
      <c r="D22" s="240"/>
    </row>
    <row r="23" spans="1:4" s="119" customFormat="1" ht="12" customHeight="1" thickBot="1">
      <c r="A23" s="297" t="s">
        <v>6</v>
      </c>
      <c r="B23" s="150"/>
      <c r="C23" s="150" t="s">
        <v>416</v>
      </c>
      <c r="D23" s="240">
        <v>270</v>
      </c>
    </row>
    <row r="24" spans="1:4" s="118" customFormat="1" ht="12" customHeight="1" thickBot="1">
      <c r="A24" s="297" t="s">
        <v>7</v>
      </c>
      <c r="B24" s="320"/>
      <c r="C24" s="150" t="s">
        <v>417</v>
      </c>
      <c r="D24" s="240"/>
    </row>
    <row r="25" spans="1:4" s="118" customFormat="1" ht="12" customHeight="1" thickBot="1">
      <c r="A25" s="294" t="s">
        <v>8</v>
      </c>
      <c r="B25" s="245"/>
      <c r="C25" s="150" t="s">
        <v>420</v>
      </c>
      <c r="D25" s="380">
        <f>+D26+D27</f>
        <v>0</v>
      </c>
    </row>
    <row r="26" spans="1:4" s="118" customFormat="1" ht="12" customHeight="1">
      <c r="A26" s="325"/>
      <c r="B26" s="241" t="s">
        <v>103</v>
      </c>
      <c r="C26" s="202" t="s">
        <v>87</v>
      </c>
      <c r="D26" s="377"/>
    </row>
    <row r="27" spans="1:4" s="118" customFormat="1" ht="12" customHeight="1" thickBot="1">
      <c r="A27" s="331"/>
      <c r="B27" s="243" t="s">
        <v>104</v>
      </c>
      <c r="C27" s="204" t="s">
        <v>391</v>
      </c>
      <c r="D27" s="378"/>
    </row>
    <row r="28" spans="1:4" s="119" customFormat="1" ht="12" customHeight="1" thickBot="1">
      <c r="A28" s="339" t="s">
        <v>9</v>
      </c>
      <c r="B28" s="340"/>
      <c r="C28" s="150" t="s">
        <v>418</v>
      </c>
      <c r="D28" s="240"/>
    </row>
    <row r="29" spans="1:4" s="119" customFormat="1" ht="15" customHeight="1" thickBot="1">
      <c r="A29" s="339" t="s">
        <v>10</v>
      </c>
      <c r="B29" s="344"/>
      <c r="C29" s="345" t="s">
        <v>419</v>
      </c>
      <c r="D29" s="346">
        <f>SUM(D8,D17,D22,D23,D24,D25,D28)</f>
        <v>9570</v>
      </c>
    </row>
    <row r="30" spans="1:4" s="119" customFormat="1" ht="15" customHeight="1">
      <c r="A30" s="347"/>
      <c r="B30" s="347"/>
      <c r="C30" s="348"/>
      <c r="D30" s="349"/>
    </row>
    <row r="31" spans="1:4" ht="13.5" thickBot="1">
      <c r="A31" s="350"/>
      <c r="B31" s="351"/>
      <c r="C31" s="351"/>
      <c r="D31" s="351"/>
    </row>
    <row r="32" spans="1:4" s="112" customFormat="1" ht="16.5" customHeight="1" thickBot="1">
      <c r="A32" s="352"/>
      <c r="B32" s="353"/>
      <c r="C32" s="354" t="s">
        <v>53</v>
      </c>
      <c r="D32" s="355"/>
    </row>
    <row r="33" spans="1:4" s="120" customFormat="1" ht="12" customHeight="1" thickBot="1">
      <c r="A33" s="297" t="s">
        <v>3</v>
      </c>
      <c r="B33" s="27"/>
      <c r="C33" s="45" t="s">
        <v>270</v>
      </c>
      <c r="D33" s="171">
        <f>SUM(D34:D38)</f>
        <v>9570</v>
      </c>
    </row>
    <row r="34" spans="1:4" ht="12" customHeight="1">
      <c r="A34" s="356"/>
      <c r="B34" s="239" t="s">
        <v>116</v>
      </c>
      <c r="C34" s="12" t="s">
        <v>34</v>
      </c>
      <c r="D34" s="184">
        <v>5557</v>
      </c>
    </row>
    <row r="35" spans="1:4" ht="12" customHeight="1">
      <c r="A35" s="357"/>
      <c r="B35" s="219" t="s">
        <v>117</v>
      </c>
      <c r="C35" s="10" t="s">
        <v>271</v>
      </c>
      <c r="D35" s="379">
        <v>1470</v>
      </c>
    </row>
    <row r="36" spans="1:4" ht="12" customHeight="1">
      <c r="A36" s="357"/>
      <c r="B36" s="219" t="s">
        <v>118</v>
      </c>
      <c r="C36" s="10" t="s">
        <v>153</v>
      </c>
      <c r="D36" s="379">
        <v>2543</v>
      </c>
    </row>
    <row r="37" spans="1:4" ht="12" customHeight="1">
      <c r="A37" s="357"/>
      <c r="B37" s="219" t="s">
        <v>119</v>
      </c>
      <c r="C37" s="10" t="s">
        <v>272</v>
      </c>
      <c r="D37" s="379">
        <v>0</v>
      </c>
    </row>
    <row r="38" spans="1:4" ht="12" customHeight="1" thickBot="1">
      <c r="A38" s="357"/>
      <c r="B38" s="219" t="s">
        <v>131</v>
      </c>
      <c r="C38" s="10" t="s">
        <v>273</v>
      </c>
      <c r="D38" s="379">
        <v>0</v>
      </c>
    </row>
    <row r="39" spans="1:4" ht="12" customHeight="1" thickBot="1">
      <c r="A39" s="297" t="s">
        <v>4</v>
      </c>
      <c r="B39" s="27"/>
      <c r="C39" s="45" t="s">
        <v>394</v>
      </c>
      <c r="D39" s="382">
        <f>SUM(D40:D43)</f>
        <v>0</v>
      </c>
    </row>
    <row r="40" spans="1:4" s="120" customFormat="1" ht="12" customHeight="1">
      <c r="A40" s="356"/>
      <c r="B40" s="239" t="s">
        <v>122</v>
      </c>
      <c r="C40" s="12" t="s">
        <v>276</v>
      </c>
      <c r="D40" s="184"/>
    </row>
    <row r="41" spans="1:4" ht="12" customHeight="1">
      <c r="A41" s="357"/>
      <c r="B41" s="219" t="s">
        <v>123</v>
      </c>
      <c r="C41" s="10" t="s">
        <v>277</v>
      </c>
      <c r="D41" s="379"/>
    </row>
    <row r="42" spans="1:4" ht="12" customHeight="1">
      <c r="A42" s="357"/>
      <c r="B42" s="219" t="s">
        <v>126</v>
      </c>
      <c r="C42" s="10" t="s">
        <v>284</v>
      </c>
      <c r="D42" s="379"/>
    </row>
    <row r="43" spans="1:4" ht="12" customHeight="1" thickBot="1">
      <c r="A43" s="357"/>
      <c r="B43" s="219" t="s">
        <v>143</v>
      </c>
      <c r="C43" s="10" t="s">
        <v>54</v>
      </c>
      <c r="D43" s="379"/>
    </row>
    <row r="44" spans="1:4" ht="12" customHeight="1" thickBot="1">
      <c r="A44" s="297" t="s">
        <v>5</v>
      </c>
      <c r="B44" s="27"/>
      <c r="C44" s="45" t="s">
        <v>396</v>
      </c>
      <c r="D44" s="240"/>
    </row>
    <row r="45" spans="1:4" ht="15" customHeight="1" thickBot="1">
      <c r="A45" s="297" t="s">
        <v>6</v>
      </c>
      <c r="B45" s="333"/>
      <c r="C45" s="359" t="s">
        <v>397</v>
      </c>
      <c r="D45" s="102">
        <f>+D33+D39+D44</f>
        <v>9570</v>
      </c>
    </row>
    <row r="46" spans="1:4" ht="13.5" thickBot="1">
      <c r="A46" s="360"/>
      <c r="B46" s="361"/>
      <c r="C46" s="361"/>
      <c r="D46" s="361"/>
    </row>
    <row r="47" spans="1:4" ht="15" customHeight="1" thickBot="1">
      <c r="A47" s="362" t="s">
        <v>382</v>
      </c>
      <c r="B47" s="363"/>
      <c r="C47" s="364"/>
      <c r="D47" s="144">
        <v>7</v>
      </c>
    </row>
    <row r="48" spans="1:4" ht="14.25" customHeight="1" thickBot="1">
      <c r="A48" s="362" t="s">
        <v>383</v>
      </c>
      <c r="B48" s="363"/>
      <c r="C48" s="364"/>
      <c r="D48" s="144">
        <v>0</v>
      </c>
    </row>
  </sheetData>
  <sheetProtection sheet="1" objects="1" scenarios="1" formatCells="0"/>
  <mergeCells count="2">
    <mergeCell ref="A2:B2"/>
    <mergeCell ref="A5:B5"/>
  </mergeCells>
  <phoneticPr fontId="31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8"/>
  <sheetViews>
    <sheetView topLeftCell="C1" zoomScaleNormal="100" workbookViewId="0">
      <selection activeCell="D1" sqref="D1"/>
    </sheetView>
  </sheetViews>
  <sheetFormatPr defaultRowHeight="12.75"/>
  <cols>
    <col min="1" max="1" width="9.6640625" style="4" customWidth="1"/>
    <col min="2" max="2" width="9.6640625" style="5" customWidth="1"/>
    <col min="3" max="3" width="72" style="5" customWidth="1"/>
    <col min="4" max="4" width="25" style="5" customWidth="1"/>
    <col min="5" max="16384" width="9.33203125" style="5"/>
  </cols>
  <sheetData>
    <row r="1" spans="1:4" s="3" customFormat="1" ht="21" customHeight="1" thickBot="1">
      <c r="A1" s="307"/>
      <c r="B1" s="308"/>
      <c r="C1" s="370"/>
      <c r="D1" s="368" t="s">
        <v>502</v>
      </c>
    </row>
    <row r="2" spans="1:4" s="116" customFormat="1" ht="25.5" customHeight="1">
      <c r="A2" s="554" t="s">
        <v>365</v>
      </c>
      <c r="B2" s="555"/>
      <c r="C2" s="365" t="s">
        <v>493</v>
      </c>
      <c r="D2" s="371" t="s">
        <v>42</v>
      </c>
    </row>
    <row r="3" spans="1:4" s="116" customFormat="1" ht="16.5" thickBot="1">
      <c r="A3" s="311" t="s">
        <v>364</v>
      </c>
      <c r="B3" s="312"/>
      <c r="C3" s="366" t="s">
        <v>472</v>
      </c>
      <c r="D3" s="372" t="s">
        <v>58</v>
      </c>
    </row>
    <row r="4" spans="1:4" s="117" customFormat="1" ht="15.95" customHeight="1" thickBot="1">
      <c r="A4" s="313"/>
      <c r="B4" s="313"/>
      <c r="C4" s="313"/>
      <c r="D4" s="314" t="s">
        <v>44</v>
      </c>
    </row>
    <row r="5" spans="1:4" ht="13.5" thickBot="1">
      <c r="A5" s="556" t="s">
        <v>366</v>
      </c>
      <c r="B5" s="557"/>
      <c r="C5" s="315" t="s">
        <v>45</v>
      </c>
      <c r="D5" s="316" t="s">
        <v>46</v>
      </c>
    </row>
    <row r="6" spans="1:4" s="112" customFormat="1" ht="12.95" customHeight="1" thickBot="1">
      <c r="A6" s="294">
        <v>1</v>
      </c>
      <c r="B6" s="295">
        <v>2</v>
      </c>
      <c r="C6" s="295">
        <v>3</v>
      </c>
      <c r="D6" s="296">
        <v>4</v>
      </c>
    </row>
    <row r="7" spans="1:4" s="112" customFormat="1" ht="15.95" customHeight="1" thickBot="1">
      <c r="A7" s="317"/>
      <c r="B7" s="318"/>
      <c r="C7" s="318" t="s">
        <v>47</v>
      </c>
      <c r="D7" s="319"/>
    </row>
    <row r="8" spans="1:4" s="118" customFormat="1" ht="12" customHeight="1" thickBot="1">
      <c r="A8" s="294" t="s">
        <v>3</v>
      </c>
      <c r="B8" s="320"/>
      <c r="C8" s="321" t="s">
        <v>384</v>
      </c>
      <c r="D8" s="171">
        <f>SUM(D9:D16)</f>
        <v>0</v>
      </c>
    </row>
    <row r="9" spans="1:4" s="118" customFormat="1" ht="12" customHeight="1">
      <c r="A9" s="325"/>
      <c r="B9" s="323" t="s">
        <v>116</v>
      </c>
      <c r="C9" s="15" t="s">
        <v>197</v>
      </c>
      <c r="D9" s="384"/>
    </row>
    <row r="10" spans="1:4" s="118" customFormat="1" ht="12" customHeight="1">
      <c r="A10" s="322"/>
      <c r="B10" s="323" t="s">
        <v>117</v>
      </c>
      <c r="C10" s="10" t="s">
        <v>198</v>
      </c>
      <c r="D10" s="379"/>
    </row>
    <row r="11" spans="1:4" s="118" customFormat="1" ht="12" customHeight="1">
      <c r="A11" s="322"/>
      <c r="B11" s="323" t="s">
        <v>118</v>
      </c>
      <c r="C11" s="10" t="s">
        <v>199</v>
      </c>
      <c r="D11" s="379"/>
    </row>
    <row r="12" spans="1:4" s="118" customFormat="1" ht="12" customHeight="1">
      <c r="A12" s="322"/>
      <c r="B12" s="323" t="s">
        <v>119</v>
      </c>
      <c r="C12" s="10" t="s">
        <v>200</v>
      </c>
      <c r="D12" s="379"/>
    </row>
    <row r="13" spans="1:4" s="118" customFormat="1" ht="12" customHeight="1">
      <c r="A13" s="322"/>
      <c r="B13" s="323" t="s">
        <v>157</v>
      </c>
      <c r="C13" s="9" t="s">
        <v>201</v>
      </c>
      <c r="D13" s="379"/>
    </row>
    <row r="14" spans="1:4" s="118" customFormat="1" ht="12" customHeight="1">
      <c r="A14" s="327"/>
      <c r="B14" s="323" t="s">
        <v>120</v>
      </c>
      <c r="C14" s="10" t="s">
        <v>202</v>
      </c>
      <c r="D14" s="385"/>
    </row>
    <row r="15" spans="1:4" s="119" customFormat="1" ht="12" customHeight="1">
      <c r="A15" s="322"/>
      <c r="B15" s="323" t="s">
        <v>121</v>
      </c>
      <c r="C15" s="10" t="s">
        <v>385</v>
      </c>
      <c r="D15" s="379"/>
    </row>
    <row r="16" spans="1:4" s="119" customFormat="1" ht="12" customHeight="1" thickBot="1">
      <c r="A16" s="328"/>
      <c r="B16" s="329" t="s">
        <v>132</v>
      </c>
      <c r="C16" s="9" t="s">
        <v>349</v>
      </c>
      <c r="D16" s="248"/>
    </row>
    <row r="17" spans="1:4" s="118" customFormat="1" ht="12" customHeight="1" thickBot="1">
      <c r="A17" s="294" t="s">
        <v>4</v>
      </c>
      <c r="B17" s="320"/>
      <c r="C17" s="321" t="s">
        <v>386</v>
      </c>
      <c r="D17" s="171">
        <f>SUM(D18:D21)</f>
        <v>0</v>
      </c>
    </row>
    <row r="18" spans="1:4" s="119" customFormat="1" ht="12" customHeight="1">
      <c r="A18" s="322"/>
      <c r="B18" s="323" t="s">
        <v>122</v>
      </c>
      <c r="C18" s="12" t="s">
        <v>140</v>
      </c>
      <c r="D18" s="379"/>
    </row>
    <row r="19" spans="1:4" s="119" customFormat="1" ht="12" customHeight="1">
      <c r="A19" s="322"/>
      <c r="B19" s="323" t="s">
        <v>123</v>
      </c>
      <c r="C19" s="10" t="s">
        <v>141</v>
      </c>
      <c r="D19" s="379"/>
    </row>
    <row r="20" spans="1:4" s="119" customFormat="1" ht="12" customHeight="1">
      <c r="A20" s="322"/>
      <c r="B20" s="323" t="s">
        <v>124</v>
      </c>
      <c r="C20" s="10" t="s">
        <v>387</v>
      </c>
      <c r="D20" s="379"/>
    </row>
    <row r="21" spans="1:4" s="119" customFormat="1" ht="12" customHeight="1">
      <c r="A21" s="322"/>
      <c r="B21" s="323" t="s">
        <v>125</v>
      </c>
      <c r="C21" s="10" t="s">
        <v>142</v>
      </c>
      <c r="D21" s="379"/>
    </row>
    <row r="22" spans="1:4" s="119" customFormat="1" ht="12" customHeight="1" thickBot="1">
      <c r="A22" s="327"/>
      <c r="B22" s="397" t="s">
        <v>484</v>
      </c>
      <c r="C22" s="9" t="s">
        <v>485</v>
      </c>
      <c r="D22" s="385">
        <v>9163</v>
      </c>
    </row>
    <row r="23" spans="1:4" s="119" customFormat="1" ht="12" customHeight="1" thickBot="1">
      <c r="A23" s="297" t="s">
        <v>5</v>
      </c>
      <c r="B23" s="150"/>
      <c r="C23" s="150" t="s">
        <v>388</v>
      </c>
      <c r="D23" s="240"/>
    </row>
    <row r="24" spans="1:4" s="118" customFormat="1" ht="12" customHeight="1" thickBot="1">
      <c r="A24" s="297" t="s">
        <v>6</v>
      </c>
      <c r="B24" s="320"/>
      <c r="C24" s="150" t="s">
        <v>389</v>
      </c>
      <c r="D24" s="240"/>
    </row>
    <row r="25" spans="1:4" s="118" customFormat="1" ht="12" customHeight="1" thickBot="1">
      <c r="A25" s="294" t="s">
        <v>7</v>
      </c>
      <c r="B25" s="245"/>
      <c r="C25" s="150" t="s">
        <v>390</v>
      </c>
      <c r="D25" s="380">
        <f>+D26+D27</f>
        <v>0</v>
      </c>
    </row>
    <row r="26" spans="1:4" s="118" customFormat="1" ht="12" customHeight="1">
      <c r="A26" s="325"/>
      <c r="B26" s="241" t="s">
        <v>100</v>
      </c>
      <c r="C26" s="202" t="s">
        <v>87</v>
      </c>
      <c r="D26" s="375"/>
    </row>
    <row r="27" spans="1:4" s="118" customFormat="1" ht="12" customHeight="1" thickBot="1">
      <c r="A27" s="331"/>
      <c r="B27" s="243" t="s">
        <v>101</v>
      </c>
      <c r="C27" s="204" t="s">
        <v>391</v>
      </c>
      <c r="D27" s="376"/>
    </row>
    <row r="28" spans="1:4" s="119" customFormat="1" ht="12" customHeight="1" thickBot="1">
      <c r="A28" s="339" t="s">
        <v>8</v>
      </c>
      <c r="B28" s="340"/>
      <c r="C28" s="150" t="s">
        <v>392</v>
      </c>
      <c r="D28" s="240"/>
    </row>
    <row r="29" spans="1:4" s="119" customFormat="1" ht="15" customHeight="1" thickBot="1">
      <c r="A29" s="339" t="s">
        <v>9</v>
      </c>
      <c r="B29" s="344"/>
      <c r="C29" s="345" t="s">
        <v>393</v>
      </c>
      <c r="D29" s="380">
        <f>SUM(D8,D17,D23,D24,D25,D28)</f>
        <v>0</v>
      </c>
    </row>
    <row r="30" spans="1:4" s="119" customFormat="1" ht="15" customHeight="1">
      <c r="A30" s="347"/>
      <c r="B30" s="347"/>
      <c r="C30" s="348"/>
      <c r="D30" s="349"/>
    </row>
    <row r="31" spans="1:4" ht="13.5" thickBot="1">
      <c r="A31" s="350"/>
      <c r="B31" s="351"/>
      <c r="C31" s="351"/>
      <c r="D31" s="351"/>
    </row>
    <row r="32" spans="1:4" s="112" customFormat="1" ht="16.5" customHeight="1" thickBot="1">
      <c r="A32" s="352"/>
      <c r="B32" s="353"/>
      <c r="C32" s="354" t="s">
        <v>53</v>
      </c>
      <c r="D32" s="355"/>
    </row>
    <row r="33" spans="1:4" s="120" customFormat="1" ht="12" customHeight="1" thickBot="1">
      <c r="A33" s="297" t="s">
        <v>3</v>
      </c>
      <c r="B33" s="27"/>
      <c r="C33" s="45" t="s">
        <v>270</v>
      </c>
      <c r="D33" s="171">
        <f>SUM(D34:D38)</f>
        <v>9163</v>
      </c>
    </row>
    <row r="34" spans="1:4" ht="12" customHeight="1">
      <c r="A34" s="356"/>
      <c r="B34" s="239" t="s">
        <v>116</v>
      </c>
      <c r="C34" s="12" t="s">
        <v>34</v>
      </c>
      <c r="D34" s="184">
        <v>2163</v>
      </c>
    </row>
    <row r="35" spans="1:4" ht="12" customHeight="1">
      <c r="A35" s="357"/>
      <c r="B35" s="219" t="s">
        <v>117</v>
      </c>
      <c r="C35" s="10" t="s">
        <v>271</v>
      </c>
      <c r="D35" s="379">
        <v>580</v>
      </c>
    </row>
    <row r="36" spans="1:4" ht="12" customHeight="1">
      <c r="A36" s="357"/>
      <c r="B36" s="219" t="s">
        <v>118</v>
      </c>
      <c r="C36" s="10" t="s">
        <v>153</v>
      </c>
      <c r="D36" s="379"/>
    </row>
    <row r="37" spans="1:4" ht="12" customHeight="1">
      <c r="A37" s="357"/>
      <c r="B37" s="219" t="s">
        <v>119</v>
      </c>
      <c r="C37" s="10" t="s">
        <v>272</v>
      </c>
      <c r="D37" s="379">
        <v>6420</v>
      </c>
    </row>
    <row r="38" spans="1:4" ht="12" customHeight="1" thickBot="1">
      <c r="A38" s="357"/>
      <c r="B38" s="219" t="s">
        <v>131</v>
      </c>
      <c r="C38" s="10" t="s">
        <v>273</v>
      </c>
      <c r="D38" s="379"/>
    </row>
    <row r="39" spans="1:4" ht="12" customHeight="1" thickBot="1">
      <c r="A39" s="297" t="s">
        <v>4</v>
      </c>
      <c r="B39" s="27"/>
      <c r="C39" s="45" t="s">
        <v>394</v>
      </c>
      <c r="D39" s="171">
        <f>SUM(D40:D43)</f>
        <v>0</v>
      </c>
    </row>
    <row r="40" spans="1:4" s="120" customFormat="1" ht="12" customHeight="1">
      <c r="A40" s="356"/>
      <c r="B40" s="239" t="s">
        <v>122</v>
      </c>
      <c r="C40" s="12" t="s">
        <v>276</v>
      </c>
      <c r="D40" s="184"/>
    </row>
    <row r="41" spans="1:4" ht="12" customHeight="1">
      <c r="A41" s="357"/>
      <c r="B41" s="219" t="s">
        <v>123</v>
      </c>
      <c r="C41" s="10" t="s">
        <v>277</v>
      </c>
      <c r="D41" s="379"/>
    </row>
    <row r="42" spans="1:4" ht="12" customHeight="1">
      <c r="A42" s="357"/>
      <c r="B42" s="219" t="s">
        <v>126</v>
      </c>
      <c r="C42" s="10" t="s">
        <v>284</v>
      </c>
      <c r="D42" s="379"/>
    </row>
    <row r="43" spans="1:4" ht="12" customHeight="1" thickBot="1">
      <c r="A43" s="357"/>
      <c r="B43" s="219" t="s">
        <v>143</v>
      </c>
      <c r="C43" s="10" t="s">
        <v>54</v>
      </c>
      <c r="D43" s="379"/>
    </row>
    <row r="44" spans="1:4" ht="12" customHeight="1" thickBot="1">
      <c r="A44" s="297" t="s">
        <v>5</v>
      </c>
      <c r="B44" s="27"/>
      <c r="C44" s="45" t="s">
        <v>396</v>
      </c>
      <c r="D44" s="240"/>
    </row>
    <row r="45" spans="1:4" ht="15" customHeight="1" thickBot="1">
      <c r="A45" s="297" t="s">
        <v>6</v>
      </c>
      <c r="B45" s="333"/>
      <c r="C45" s="359" t="s">
        <v>397</v>
      </c>
      <c r="D45" s="171">
        <f>+D33+D39+D44</f>
        <v>9163</v>
      </c>
    </row>
    <row r="46" spans="1:4" ht="13.5" thickBot="1">
      <c r="A46" s="360"/>
      <c r="B46" s="361"/>
      <c r="C46" s="361"/>
      <c r="D46" s="361"/>
    </row>
    <row r="47" spans="1:4" ht="15" customHeight="1" thickBot="1">
      <c r="A47" s="362" t="s">
        <v>382</v>
      </c>
      <c r="B47" s="363"/>
      <c r="C47" s="364"/>
      <c r="D47" s="144">
        <v>1</v>
      </c>
    </row>
    <row r="48" spans="1:4" ht="14.25" customHeight="1" thickBot="1">
      <c r="A48" s="362" t="s">
        <v>383</v>
      </c>
      <c r="B48" s="363"/>
      <c r="C48" s="364"/>
      <c r="D48" s="144">
        <v>0</v>
      </c>
    </row>
  </sheetData>
  <sheetProtection formatCells="0"/>
  <mergeCells count="2">
    <mergeCell ref="A2:B2"/>
    <mergeCell ref="A5:B5"/>
  </mergeCells>
  <phoneticPr fontId="31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100" workbookViewId="0">
      <selection activeCell="D1" sqref="D1"/>
    </sheetView>
  </sheetViews>
  <sheetFormatPr defaultRowHeight="12.75"/>
  <cols>
    <col min="1" max="1" width="9.6640625" style="4" customWidth="1"/>
    <col min="2" max="2" width="9.6640625" style="5" customWidth="1"/>
    <col min="3" max="3" width="72" style="5" customWidth="1"/>
    <col min="4" max="4" width="25" style="5" customWidth="1"/>
    <col min="5" max="5" width="9.33203125" style="5"/>
    <col min="6" max="6" width="11.33203125" style="5" bestFit="1" customWidth="1"/>
    <col min="7" max="7" width="12.1640625" style="5" bestFit="1" customWidth="1"/>
    <col min="8" max="9" width="11.33203125" style="5" bestFit="1" customWidth="1"/>
    <col min="10" max="10" width="15.6640625" style="5" customWidth="1"/>
    <col min="11" max="16384" width="9.33203125" style="5"/>
  </cols>
  <sheetData>
    <row r="1" spans="1:10" s="3" customFormat="1" ht="21" customHeight="1" thickBot="1">
      <c r="A1" s="307"/>
      <c r="B1" s="308"/>
      <c r="C1" s="370"/>
      <c r="D1" s="368" t="s">
        <v>503</v>
      </c>
    </row>
    <row r="2" spans="1:10" s="116" customFormat="1" ht="25.5" customHeight="1">
      <c r="A2" s="554" t="s">
        <v>365</v>
      </c>
      <c r="B2" s="555"/>
      <c r="C2" s="365" t="s">
        <v>474</v>
      </c>
      <c r="D2" s="371" t="s">
        <v>42</v>
      </c>
    </row>
    <row r="3" spans="1:10" s="116" customFormat="1" ht="16.5" thickBot="1">
      <c r="A3" s="311" t="s">
        <v>364</v>
      </c>
      <c r="B3" s="312"/>
      <c r="C3" s="366"/>
      <c r="D3" s="372" t="s">
        <v>59</v>
      </c>
    </row>
    <row r="4" spans="1:10" s="117" customFormat="1" ht="15.95" customHeight="1" thickBot="1">
      <c r="A4" s="313"/>
      <c r="B4" s="313"/>
      <c r="C4" s="313"/>
      <c r="D4" s="314" t="s">
        <v>44</v>
      </c>
    </row>
    <row r="5" spans="1:10" ht="13.5" thickBot="1">
      <c r="A5" s="556" t="s">
        <v>366</v>
      </c>
      <c r="B5" s="557"/>
      <c r="C5" s="315" t="s">
        <v>45</v>
      </c>
      <c r="D5" s="316" t="s">
        <v>46</v>
      </c>
    </row>
    <row r="6" spans="1:10" s="112" customFormat="1" ht="12.95" customHeight="1" thickBot="1">
      <c r="A6" s="294">
        <v>1</v>
      </c>
      <c r="B6" s="295">
        <v>2</v>
      </c>
      <c r="C6" s="295">
        <v>3</v>
      </c>
      <c r="D6" s="296">
        <v>4</v>
      </c>
    </row>
    <row r="7" spans="1:10" s="112" customFormat="1" ht="15.95" customHeight="1" thickBot="1">
      <c r="A7" s="317"/>
      <c r="B7" s="318"/>
      <c r="C7" s="318" t="s">
        <v>47</v>
      </c>
      <c r="D7" s="319"/>
      <c r="F7" s="112" t="s">
        <v>475</v>
      </c>
      <c r="G7" s="112" t="s">
        <v>476</v>
      </c>
      <c r="H7" s="112" t="s">
        <v>477</v>
      </c>
      <c r="I7" s="112" t="s">
        <v>478</v>
      </c>
    </row>
    <row r="8" spans="1:10" s="118" customFormat="1" ht="12" customHeight="1" thickBot="1">
      <c r="A8" s="294" t="s">
        <v>3</v>
      </c>
      <c r="B8" s="320"/>
      <c r="C8" s="321" t="s">
        <v>384</v>
      </c>
      <c r="D8" s="171">
        <f>SUM(D9:D16)</f>
        <v>19079</v>
      </c>
      <c r="E8" s="118" t="s">
        <v>479</v>
      </c>
      <c r="F8" s="393"/>
      <c r="G8" s="393"/>
      <c r="H8" s="393"/>
      <c r="I8" s="393">
        <v>4815</v>
      </c>
      <c r="J8" s="393">
        <f>SUM(F8:I8)</f>
        <v>4815</v>
      </c>
    </row>
    <row r="9" spans="1:10" s="118" customFormat="1" ht="12" customHeight="1">
      <c r="A9" s="325"/>
      <c r="B9" s="323" t="s">
        <v>116</v>
      </c>
      <c r="C9" s="15" t="s">
        <v>197</v>
      </c>
      <c r="D9" s="384"/>
      <c r="E9" s="118" t="s">
        <v>480</v>
      </c>
      <c r="F9" s="393"/>
      <c r="G9" s="393"/>
      <c r="H9" s="393"/>
      <c r="I9" s="393">
        <v>1310</v>
      </c>
      <c r="J9" s="393">
        <f>SUM(F9:I9)</f>
        <v>1310</v>
      </c>
    </row>
    <row r="10" spans="1:10" s="118" customFormat="1" ht="12" customHeight="1">
      <c r="A10" s="322"/>
      <c r="B10" s="323" t="s">
        <v>117</v>
      </c>
      <c r="C10" s="10" t="s">
        <v>198</v>
      </c>
      <c r="D10" s="379">
        <v>3575</v>
      </c>
      <c r="E10" s="118" t="s">
        <v>481</v>
      </c>
      <c r="F10" s="393">
        <v>2194</v>
      </c>
      <c r="G10" s="393">
        <v>7518</v>
      </c>
      <c r="H10" s="393">
        <v>2375</v>
      </c>
      <c r="I10" s="393">
        <v>1880</v>
      </c>
      <c r="J10" s="393">
        <f>SUM(F10:I10)</f>
        <v>13967</v>
      </c>
    </row>
    <row r="11" spans="1:10" s="118" customFormat="1" ht="12" customHeight="1">
      <c r="A11" s="322"/>
      <c r="B11" s="323" t="s">
        <v>118</v>
      </c>
      <c r="C11" s="10" t="s">
        <v>199</v>
      </c>
      <c r="D11" s="379"/>
      <c r="E11" s="118" t="s">
        <v>482</v>
      </c>
      <c r="F11" s="393">
        <v>2394</v>
      </c>
      <c r="G11" s="393">
        <v>9043</v>
      </c>
      <c r="H11" s="393">
        <v>3585</v>
      </c>
      <c r="I11" s="393"/>
      <c r="J11" s="393">
        <f>SUM(F11:I11)</f>
        <v>15022</v>
      </c>
    </row>
    <row r="12" spans="1:10" s="118" customFormat="1" ht="12" customHeight="1">
      <c r="A12" s="322"/>
      <c r="B12" s="323" t="s">
        <v>119</v>
      </c>
      <c r="C12" s="10" t="s">
        <v>200</v>
      </c>
      <c r="D12" s="379">
        <v>11447</v>
      </c>
      <c r="E12" s="118" t="s">
        <v>483</v>
      </c>
      <c r="F12" s="393">
        <v>647</v>
      </c>
      <c r="G12" s="393">
        <v>2442</v>
      </c>
      <c r="H12" s="393">
        <v>968</v>
      </c>
      <c r="I12" s="393"/>
      <c r="J12" s="393">
        <f>SUM(F12:I12)</f>
        <v>4057</v>
      </c>
    </row>
    <row r="13" spans="1:10" s="118" customFormat="1" ht="12" customHeight="1">
      <c r="A13" s="322"/>
      <c r="B13" s="323" t="s">
        <v>157</v>
      </c>
      <c r="C13" s="9" t="s">
        <v>201</v>
      </c>
      <c r="D13" s="379"/>
      <c r="F13" s="393"/>
      <c r="G13" s="393"/>
      <c r="H13" s="393"/>
      <c r="I13" s="393"/>
      <c r="J13" s="393"/>
    </row>
    <row r="14" spans="1:10" s="118" customFormat="1" ht="12" customHeight="1">
      <c r="A14" s="327"/>
      <c r="B14" s="323" t="s">
        <v>120</v>
      </c>
      <c r="C14" s="10" t="s">
        <v>202</v>
      </c>
      <c r="D14" s="385">
        <v>4057</v>
      </c>
      <c r="F14" s="393"/>
      <c r="G14" s="393"/>
      <c r="H14" s="393"/>
      <c r="I14" s="393"/>
      <c r="J14" s="393"/>
    </row>
    <row r="15" spans="1:10" s="119" customFormat="1" ht="12" customHeight="1">
      <c r="A15" s="322"/>
      <c r="B15" s="323" t="s">
        <v>121</v>
      </c>
      <c r="C15" s="10" t="s">
        <v>385</v>
      </c>
      <c r="D15" s="379"/>
      <c r="F15" s="394"/>
      <c r="G15" s="394"/>
      <c r="H15" s="394"/>
      <c r="I15" s="394"/>
      <c r="J15" s="394"/>
    </row>
    <row r="16" spans="1:10" s="119" customFormat="1" ht="12" customHeight="1" thickBot="1">
      <c r="A16" s="328"/>
      <c r="B16" s="329" t="s">
        <v>132</v>
      </c>
      <c r="C16" s="9" t="s">
        <v>349</v>
      </c>
      <c r="D16" s="248"/>
      <c r="F16" s="394"/>
      <c r="G16" s="394"/>
      <c r="H16" s="394"/>
      <c r="I16" s="394"/>
      <c r="J16" s="394"/>
    </row>
    <row r="17" spans="1:10" s="118" customFormat="1" ht="12" customHeight="1" thickBot="1">
      <c r="A17" s="294" t="s">
        <v>4</v>
      </c>
      <c r="B17" s="320"/>
      <c r="C17" s="321" t="s">
        <v>386</v>
      </c>
      <c r="D17" s="171">
        <f>SUM(D18:D22)</f>
        <v>1013</v>
      </c>
      <c r="F17" s="393"/>
      <c r="G17" s="393"/>
      <c r="H17" s="393"/>
      <c r="I17" s="393"/>
      <c r="J17" s="393"/>
    </row>
    <row r="18" spans="1:10" s="119" customFormat="1" ht="12" customHeight="1">
      <c r="A18" s="322"/>
      <c r="B18" s="323" t="s">
        <v>122</v>
      </c>
      <c r="C18" s="12" t="s">
        <v>140</v>
      </c>
      <c r="D18" s="379"/>
    </row>
    <row r="19" spans="1:10" s="119" customFormat="1" ht="12" customHeight="1">
      <c r="A19" s="322"/>
      <c r="B19" s="323" t="s">
        <v>123</v>
      </c>
      <c r="C19" s="10" t="s">
        <v>141</v>
      </c>
      <c r="D19" s="379"/>
      <c r="G19" s="396">
        <f>D29-D33</f>
        <v>0</v>
      </c>
    </row>
    <row r="20" spans="1:10" s="119" customFormat="1" ht="12" customHeight="1">
      <c r="A20" s="322"/>
      <c r="B20" s="323" t="s">
        <v>124</v>
      </c>
      <c r="C20" s="10" t="s">
        <v>387</v>
      </c>
      <c r="D20" s="379"/>
    </row>
    <row r="21" spans="1:10" s="119" customFormat="1" ht="12" customHeight="1">
      <c r="A21" s="322"/>
      <c r="B21" s="323" t="s">
        <v>125</v>
      </c>
      <c r="C21" s="10" t="s">
        <v>142</v>
      </c>
      <c r="D21" s="379"/>
      <c r="G21" s="395"/>
    </row>
    <row r="22" spans="1:10" s="119" customFormat="1" ht="12" customHeight="1" thickBot="1">
      <c r="A22" s="327"/>
      <c r="B22" s="397" t="s">
        <v>484</v>
      </c>
      <c r="C22" s="9" t="s">
        <v>485</v>
      </c>
      <c r="D22" s="385">
        <v>1013</v>
      </c>
      <c r="G22" s="395"/>
    </row>
    <row r="23" spans="1:10" s="119" customFormat="1" ht="12" customHeight="1" thickBot="1">
      <c r="A23" s="297" t="s">
        <v>5</v>
      </c>
      <c r="B23" s="150"/>
      <c r="C23" s="150" t="s">
        <v>388</v>
      </c>
      <c r="D23" s="240"/>
    </row>
    <row r="24" spans="1:10" s="118" customFormat="1" ht="12" customHeight="1" thickBot="1">
      <c r="A24" s="297" t="s">
        <v>6</v>
      </c>
      <c r="B24" s="320"/>
      <c r="C24" s="150" t="s">
        <v>389</v>
      </c>
      <c r="D24" s="240"/>
    </row>
    <row r="25" spans="1:10" s="118" customFormat="1" ht="12" customHeight="1" thickBot="1">
      <c r="A25" s="294" t="s">
        <v>7</v>
      </c>
      <c r="B25" s="245"/>
      <c r="C25" s="150" t="s">
        <v>390</v>
      </c>
      <c r="D25" s="380">
        <f>+D26+D27</f>
        <v>0</v>
      </c>
    </row>
    <row r="26" spans="1:10" s="118" customFormat="1" ht="12" customHeight="1">
      <c r="A26" s="325"/>
      <c r="B26" s="241" t="s">
        <v>100</v>
      </c>
      <c r="C26" s="202" t="s">
        <v>87</v>
      </c>
      <c r="D26" s="375"/>
    </row>
    <row r="27" spans="1:10" s="118" customFormat="1" ht="12" customHeight="1" thickBot="1">
      <c r="A27" s="331"/>
      <c r="B27" s="243" t="s">
        <v>101</v>
      </c>
      <c r="C27" s="204" t="s">
        <v>391</v>
      </c>
      <c r="D27" s="376"/>
    </row>
    <row r="28" spans="1:10" s="119" customFormat="1" ht="12" customHeight="1" thickBot="1">
      <c r="A28" s="339" t="s">
        <v>8</v>
      </c>
      <c r="B28" s="340"/>
      <c r="C28" s="150" t="s">
        <v>392</v>
      </c>
      <c r="D28" s="240"/>
    </row>
    <row r="29" spans="1:10" s="119" customFormat="1" ht="15" customHeight="1" thickBot="1">
      <c r="A29" s="339" t="s">
        <v>9</v>
      </c>
      <c r="B29" s="344"/>
      <c r="C29" s="345" t="s">
        <v>393</v>
      </c>
      <c r="D29" s="380">
        <f>SUM(D8,D17,D23,D24,D25,D28)</f>
        <v>20092</v>
      </c>
    </row>
    <row r="30" spans="1:10" s="119" customFormat="1" ht="15" customHeight="1">
      <c r="A30" s="347"/>
      <c r="B30" s="347"/>
      <c r="C30" s="348"/>
      <c r="D30" s="386"/>
    </row>
    <row r="31" spans="1:10" ht="13.5" thickBot="1">
      <c r="A31" s="350"/>
      <c r="B31" s="351"/>
      <c r="C31" s="351"/>
      <c r="D31" s="387"/>
    </row>
    <row r="32" spans="1:10" s="112" customFormat="1" ht="16.5" customHeight="1" thickBot="1">
      <c r="A32" s="352"/>
      <c r="B32" s="353"/>
      <c r="C32" s="354" t="s">
        <v>53</v>
      </c>
      <c r="D32" s="388"/>
    </row>
    <row r="33" spans="1:4" s="120" customFormat="1" ht="12" customHeight="1" thickBot="1">
      <c r="A33" s="297" t="s">
        <v>3</v>
      </c>
      <c r="B33" s="27"/>
      <c r="C33" s="45" t="s">
        <v>270</v>
      </c>
      <c r="D33" s="171">
        <f>SUM(D34:D38)</f>
        <v>20092</v>
      </c>
    </row>
    <row r="34" spans="1:4" ht="12" customHeight="1">
      <c r="A34" s="356"/>
      <c r="B34" s="239" t="s">
        <v>116</v>
      </c>
      <c r="C34" s="12" t="s">
        <v>34</v>
      </c>
      <c r="D34" s="184">
        <v>4815</v>
      </c>
    </row>
    <row r="35" spans="1:4" ht="12" customHeight="1">
      <c r="A35" s="357"/>
      <c r="B35" s="219" t="s">
        <v>117</v>
      </c>
      <c r="C35" s="10" t="s">
        <v>271</v>
      </c>
      <c r="D35" s="379">
        <v>1310</v>
      </c>
    </row>
    <row r="36" spans="1:4" ht="12" customHeight="1">
      <c r="A36" s="357"/>
      <c r="B36" s="219" t="s">
        <v>118</v>
      </c>
      <c r="C36" s="10" t="s">
        <v>153</v>
      </c>
      <c r="D36" s="379">
        <v>13967</v>
      </c>
    </row>
    <row r="37" spans="1:4" ht="12" customHeight="1">
      <c r="A37" s="357"/>
      <c r="B37" s="219" t="s">
        <v>119</v>
      </c>
      <c r="C37" s="10" t="s">
        <v>272</v>
      </c>
      <c r="D37" s="379"/>
    </row>
    <row r="38" spans="1:4" ht="12" customHeight="1" thickBot="1">
      <c r="A38" s="357"/>
      <c r="B38" s="219" t="s">
        <v>131</v>
      </c>
      <c r="C38" s="10" t="s">
        <v>273</v>
      </c>
      <c r="D38" s="379"/>
    </row>
    <row r="39" spans="1:4" ht="12" customHeight="1" thickBot="1">
      <c r="A39" s="297" t="s">
        <v>4</v>
      </c>
      <c r="B39" s="27"/>
      <c r="C39" s="45" t="s">
        <v>394</v>
      </c>
      <c r="D39" s="171">
        <f>SUM(D40:D43)</f>
        <v>0</v>
      </c>
    </row>
    <row r="40" spans="1:4" s="120" customFormat="1" ht="12" customHeight="1">
      <c r="A40" s="356"/>
      <c r="B40" s="239" t="s">
        <v>122</v>
      </c>
      <c r="C40" s="12" t="s">
        <v>276</v>
      </c>
      <c r="D40" s="184"/>
    </row>
    <row r="41" spans="1:4" ht="12" customHeight="1">
      <c r="A41" s="357"/>
      <c r="B41" s="219" t="s">
        <v>123</v>
      </c>
      <c r="C41" s="10" t="s">
        <v>277</v>
      </c>
      <c r="D41" s="379"/>
    </row>
    <row r="42" spans="1:4" ht="12" customHeight="1">
      <c r="A42" s="357"/>
      <c r="B42" s="219" t="s">
        <v>126</v>
      </c>
      <c r="C42" s="10" t="s">
        <v>284</v>
      </c>
      <c r="D42" s="379"/>
    </row>
    <row r="43" spans="1:4" ht="12" customHeight="1" thickBot="1">
      <c r="A43" s="357"/>
      <c r="B43" s="219" t="s">
        <v>143</v>
      </c>
      <c r="C43" s="10" t="s">
        <v>54</v>
      </c>
      <c r="D43" s="379"/>
    </row>
    <row r="44" spans="1:4" ht="12" customHeight="1" thickBot="1">
      <c r="A44" s="297" t="s">
        <v>5</v>
      </c>
      <c r="B44" s="27"/>
      <c r="C44" s="45" t="s">
        <v>396</v>
      </c>
      <c r="D44" s="240"/>
    </row>
    <row r="45" spans="1:4" ht="15" customHeight="1" thickBot="1">
      <c r="A45" s="297" t="s">
        <v>6</v>
      </c>
      <c r="B45" s="333"/>
      <c r="C45" s="359" t="s">
        <v>397</v>
      </c>
      <c r="D45" s="171">
        <f>+D33+D39+D44</f>
        <v>20092</v>
      </c>
    </row>
    <row r="46" spans="1:4" ht="13.5" thickBot="1">
      <c r="A46" s="360"/>
      <c r="B46" s="361"/>
      <c r="C46" s="361"/>
      <c r="D46" s="361"/>
    </row>
    <row r="47" spans="1:4" ht="15" customHeight="1" thickBot="1">
      <c r="A47" s="362" t="s">
        <v>382</v>
      </c>
      <c r="B47" s="363"/>
      <c r="C47" s="364"/>
      <c r="D47" s="144">
        <v>3</v>
      </c>
    </row>
    <row r="48" spans="1:4" ht="14.25" customHeight="1" thickBot="1">
      <c r="A48" s="362" t="s">
        <v>383</v>
      </c>
      <c r="B48" s="363"/>
      <c r="C48" s="364"/>
      <c r="D48" s="144">
        <v>0</v>
      </c>
    </row>
  </sheetData>
  <sheetProtection formatCells="0"/>
  <mergeCells count="2">
    <mergeCell ref="A2:B2"/>
    <mergeCell ref="A5:B5"/>
  </mergeCells>
  <phoneticPr fontId="31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100" workbookViewId="0">
      <selection activeCell="D1" sqref="D1"/>
    </sheetView>
  </sheetViews>
  <sheetFormatPr defaultRowHeight="12.75"/>
  <cols>
    <col min="1" max="1" width="9.6640625" style="4" customWidth="1"/>
    <col min="2" max="2" width="9.6640625" style="5" customWidth="1"/>
    <col min="3" max="3" width="72" style="5" customWidth="1"/>
    <col min="4" max="4" width="25" style="5" customWidth="1"/>
    <col min="5" max="5" width="7.5" style="5" customWidth="1"/>
    <col min="6" max="6" width="9.33203125" style="5"/>
    <col min="7" max="11" width="14.1640625" style="5" customWidth="1"/>
    <col min="12" max="12" width="11.33203125" style="5" bestFit="1" customWidth="1"/>
    <col min="13" max="16384" width="9.33203125" style="5"/>
  </cols>
  <sheetData>
    <row r="1" spans="1:12" s="3" customFormat="1" ht="21" customHeight="1" thickBot="1">
      <c r="A1" s="307"/>
      <c r="B1" s="308"/>
      <c r="C1" s="370"/>
      <c r="D1" s="368" t="s">
        <v>504</v>
      </c>
      <c r="E1" s="368"/>
    </row>
    <row r="2" spans="1:12" s="116" customFormat="1" ht="25.5" customHeight="1">
      <c r="A2" s="554" t="s">
        <v>365</v>
      </c>
      <c r="B2" s="555"/>
      <c r="C2" s="365" t="s">
        <v>486</v>
      </c>
      <c r="D2" s="371" t="s">
        <v>42</v>
      </c>
      <c r="E2" s="398"/>
    </row>
    <row r="3" spans="1:12" s="116" customFormat="1" ht="16.5" thickBot="1">
      <c r="A3" s="311" t="s">
        <v>364</v>
      </c>
      <c r="B3" s="312"/>
      <c r="C3" s="366" t="s">
        <v>60</v>
      </c>
      <c r="D3" s="372" t="s">
        <v>61</v>
      </c>
      <c r="E3" s="398"/>
    </row>
    <row r="4" spans="1:12" s="117" customFormat="1" ht="15.95" customHeight="1" thickBot="1">
      <c r="A4" s="313"/>
      <c r="B4" s="313"/>
      <c r="C4" s="313"/>
      <c r="D4" s="314" t="s">
        <v>44</v>
      </c>
      <c r="E4" s="314"/>
    </row>
    <row r="5" spans="1:12" ht="13.5" thickBot="1">
      <c r="A5" s="556" t="s">
        <v>366</v>
      </c>
      <c r="B5" s="557"/>
      <c r="C5" s="315" t="s">
        <v>45</v>
      </c>
      <c r="D5" s="316" t="s">
        <v>46</v>
      </c>
      <c r="E5" s="399"/>
    </row>
    <row r="6" spans="1:12" s="112" customFormat="1" ht="12.95" customHeight="1" thickBot="1">
      <c r="A6" s="294">
        <v>1</v>
      </c>
      <c r="B6" s="295">
        <v>2</v>
      </c>
      <c r="C6" s="295">
        <v>3</v>
      </c>
      <c r="D6" s="296">
        <v>4</v>
      </c>
      <c r="E6" s="400"/>
    </row>
    <row r="7" spans="1:12" s="112" customFormat="1" ht="15.95" customHeight="1" thickBot="1">
      <c r="A7" s="317"/>
      <c r="B7" s="318"/>
      <c r="C7" s="318" t="s">
        <v>47</v>
      </c>
      <c r="D7" s="319"/>
      <c r="E7" s="401"/>
    </row>
    <row r="8" spans="1:12" s="118" customFormat="1" ht="12" customHeight="1" thickBot="1">
      <c r="A8" s="294" t="s">
        <v>3</v>
      </c>
      <c r="B8" s="320"/>
      <c r="C8" s="321" t="s">
        <v>384</v>
      </c>
      <c r="D8" s="171">
        <f>SUM(D9:D16)</f>
        <v>0</v>
      </c>
      <c r="E8" s="386"/>
      <c r="F8" s="112"/>
      <c r="G8" s="112" t="s">
        <v>487</v>
      </c>
      <c r="H8" s="112" t="s">
        <v>488</v>
      </c>
      <c r="I8" s="112" t="s">
        <v>489</v>
      </c>
      <c r="J8" s="112" t="s">
        <v>490</v>
      </c>
      <c r="K8" s="112" t="s">
        <v>491</v>
      </c>
    </row>
    <row r="9" spans="1:12" s="118" customFormat="1" ht="12" customHeight="1">
      <c r="A9" s="325"/>
      <c r="B9" s="323" t="s">
        <v>116</v>
      </c>
      <c r="C9" s="15" t="s">
        <v>197</v>
      </c>
      <c r="D9" s="384"/>
      <c r="E9" s="402"/>
      <c r="F9" s="118" t="s">
        <v>479</v>
      </c>
      <c r="G9" s="393">
        <v>1627</v>
      </c>
      <c r="H9" s="393"/>
      <c r="I9" s="393"/>
      <c r="J9" s="393">
        <v>45</v>
      </c>
      <c r="K9" s="393">
        <v>2585</v>
      </c>
      <c r="L9" s="406">
        <f t="shared" ref="L9:L14" si="0">SUM(G9:K9)</f>
        <v>4257</v>
      </c>
    </row>
    <row r="10" spans="1:12" s="118" customFormat="1" ht="12" customHeight="1">
      <c r="A10" s="322"/>
      <c r="B10" s="323" t="s">
        <v>117</v>
      </c>
      <c r="C10" s="10" t="s">
        <v>198</v>
      </c>
      <c r="D10" s="379"/>
      <c r="E10" s="402"/>
      <c r="F10" s="118" t="s">
        <v>480</v>
      </c>
      <c r="G10" s="393">
        <v>442</v>
      </c>
      <c r="H10" s="393"/>
      <c r="I10" s="393"/>
      <c r="J10" s="393">
        <v>12</v>
      </c>
      <c r="K10" s="393">
        <v>706</v>
      </c>
      <c r="L10" s="406">
        <f t="shared" si="0"/>
        <v>1160</v>
      </c>
    </row>
    <row r="11" spans="1:12" s="118" customFormat="1" ht="12" customHeight="1">
      <c r="A11" s="322"/>
      <c r="B11" s="323" t="s">
        <v>118</v>
      </c>
      <c r="C11" s="10" t="s">
        <v>199</v>
      </c>
      <c r="D11" s="379"/>
      <c r="E11" s="402"/>
      <c r="F11" s="118" t="s">
        <v>481</v>
      </c>
      <c r="G11" s="393">
        <v>1485</v>
      </c>
      <c r="H11" s="393">
        <v>2065</v>
      </c>
      <c r="I11" s="393">
        <v>293</v>
      </c>
      <c r="J11" s="393">
        <v>57</v>
      </c>
      <c r="K11" s="393">
        <v>424</v>
      </c>
      <c r="L11" s="406">
        <f t="shared" si="0"/>
        <v>4324</v>
      </c>
    </row>
    <row r="12" spans="1:12" s="118" customFormat="1" ht="12" customHeight="1">
      <c r="A12" s="322"/>
      <c r="B12" s="323" t="s">
        <v>119</v>
      </c>
      <c r="C12" s="10" t="s">
        <v>200</v>
      </c>
      <c r="D12" s="379"/>
      <c r="E12" s="402"/>
      <c r="F12" s="118" t="s">
        <v>492</v>
      </c>
      <c r="G12" s="393">
        <v>0</v>
      </c>
      <c r="H12" s="393"/>
      <c r="I12" s="393"/>
      <c r="J12" s="393">
        <v>113</v>
      </c>
      <c r="K12" s="393">
        <v>2514</v>
      </c>
      <c r="L12" s="406">
        <f t="shared" si="0"/>
        <v>2627</v>
      </c>
    </row>
    <row r="13" spans="1:12" s="118" customFormat="1" ht="12" customHeight="1">
      <c r="A13" s="322"/>
      <c r="B13" s="323" t="s">
        <v>157</v>
      </c>
      <c r="C13" s="9" t="s">
        <v>201</v>
      </c>
      <c r="D13" s="379"/>
      <c r="E13" s="402"/>
      <c r="F13" s="118" t="s">
        <v>482</v>
      </c>
      <c r="G13" s="393">
        <v>70</v>
      </c>
      <c r="H13" s="393"/>
      <c r="I13" s="393"/>
      <c r="J13" s="393"/>
      <c r="K13" s="393"/>
      <c r="L13" s="406">
        <f t="shared" si="0"/>
        <v>70</v>
      </c>
    </row>
    <row r="14" spans="1:12" s="118" customFormat="1" ht="12" customHeight="1">
      <c r="A14" s="327"/>
      <c r="B14" s="323" t="s">
        <v>120</v>
      </c>
      <c r="C14" s="10" t="s">
        <v>202</v>
      </c>
      <c r="D14" s="385"/>
      <c r="E14" s="402"/>
      <c r="F14" s="118" t="s">
        <v>483</v>
      </c>
      <c r="G14" s="393">
        <v>20</v>
      </c>
      <c r="H14" s="393"/>
      <c r="I14" s="393"/>
      <c r="J14" s="393"/>
      <c r="K14" s="393"/>
      <c r="L14" s="406">
        <f t="shared" si="0"/>
        <v>20</v>
      </c>
    </row>
    <row r="15" spans="1:12" s="119" customFormat="1" ht="12" customHeight="1">
      <c r="A15" s="322"/>
      <c r="B15" s="323" t="s">
        <v>121</v>
      </c>
      <c r="C15" s="10" t="s">
        <v>385</v>
      </c>
      <c r="D15" s="379"/>
      <c r="E15" s="402"/>
      <c r="F15" s="118"/>
      <c r="G15" s="393"/>
      <c r="H15" s="393"/>
      <c r="I15" s="393"/>
      <c r="J15" s="393"/>
      <c r="K15" s="393"/>
    </row>
    <row r="16" spans="1:12" s="119" customFormat="1" ht="12" customHeight="1" thickBot="1">
      <c r="A16" s="328"/>
      <c r="B16" s="329" t="s">
        <v>132</v>
      </c>
      <c r="C16" s="9" t="s">
        <v>349</v>
      </c>
      <c r="D16" s="248"/>
      <c r="E16" s="402"/>
      <c r="G16" s="394"/>
      <c r="H16" s="394"/>
      <c r="I16" s="394"/>
      <c r="J16" s="394"/>
      <c r="K16" s="394"/>
    </row>
    <row r="17" spans="1:5" s="118" customFormat="1" ht="12" customHeight="1" thickBot="1">
      <c r="A17" s="294" t="s">
        <v>4</v>
      </c>
      <c r="B17" s="320"/>
      <c r="C17" s="321" t="s">
        <v>386</v>
      </c>
      <c r="D17" s="171">
        <f>SUM(D18:D21)</f>
        <v>2627</v>
      </c>
      <c r="E17" s="386"/>
    </row>
    <row r="18" spans="1:5" s="119" customFormat="1" ht="12" customHeight="1">
      <c r="A18" s="322"/>
      <c r="B18" s="323" t="s">
        <v>122</v>
      </c>
      <c r="C18" s="12" t="s">
        <v>140</v>
      </c>
      <c r="D18" s="379">
        <v>2627</v>
      </c>
      <c r="E18" s="402"/>
    </row>
    <row r="19" spans="1:5" s="119" customFormat="1" ht="12" customHeight="1">
      <c r="A19" s="322"/>
      <c r="B19" s="323" t="s">
        <v>123</v>
      </c>
      <c r="C19" s="10" t="s">
        <v>141</v>
      </c>
      <c r="D19" s="379"/>
      <c r="E19" s="402"/>
    </row>
    <row r="20" spans="1:5" s="119" customFormat="1" ht="12" customHeight="1">
      <c r="A20" s="322"/>
      <c r="B20" s="323" t="s">
        <v>124</v>
      </c>
      <c r="C20" s="10" t="s">
        <v>387</v>
      </c>
      <c r="D20" s="379"/>
      <c r="E20" s="402"/>
    </row>
    <row r="21" spans="1:5" s="119" customFormat="1" ht="12" customHeight="1" thickBot="1">
      <c r="A21" s="322"/>
      <c r="B21" s="323" t="s">
        <v>125</v>
      </c>
      <c r="C21" s="10" t="s">
        <v>142</v>
      </c>
      <c r="D21" s="379"/>
      <c r="E21" s="402"/>
    </row>
    <row r="22" spans="1:5" s="119" customFormat="1" ht="12" customHeight="1" thickBot="1">
      <c r="A22" s="297" t="s">
        <v>5</v>
      </c>
      <c r="B22" s="150"/>
      <c r="C22" s="150" t="s">
        <v>388</v>
      </c>
      <c r="D22" s="240"/>
      <c r="E22" s="403"/>
    </row>
    <row r="23" spans="1:5" s="118" customFormat="1" ht="12" customHeight="1" thickBot="1">
      <c r="A23" s="297" t="s">
        <v>6</v>
      </c>
      <c r="B23" s="320"/>
      <c r="C23" s="150" t="s">
        <v>389</v>
      </c>
      <c r="D23" s="240"/>
      <c r="E23" s="403"/>
    </row>
    <row r="24" spans="1:5" s="118" customFormat="1" ht="12" customHeight="1" thickBot="1">
      <c r="A24" s="294" t="s">
        <v>7</v>
      </c>
      <c r="B24" s="245"/>
      <c r="C24" s="150" t="s">
        <v>390</v>
      </c>
      <c r="D24" s="380">
        <f>+D25+D26</f>
        <v>0</v>
      </c>
      <c r="E24" s="386"/>
    </row>
    <row r="25" spans="1:5" s="118" customFormat="1" ht="12" customHeight="1">
      <c r="A25" s="325"/>
      <c r="B25" s="241" t="s">
        <v>100</v>
      </c>
      <c r="C25" s="202" t="s">
        <v>87</v>
      </c>
      <c r="D25" s="375"/>
      <c r="E25" s="403"/>
    </row>
    <row r="26" spans="1:5" s="118" customFormat="1" ht="12" customHeight="1" thickBot="1">
      <c r="A26" s="331"/>
      <c r="B26" s="243" t="s">
        <v>101</v>
      </c>
      <c r="C26" s="204" t="s">
        <v>391</v>
      </c>
      <c r="D26" s="376"/>
      <c r="E26" s="403"/>
    </row>
    <row r="27" spans="1:5" s="119" customFormat="1" ht="12" customHeight="1" thickBot="1">
      <c r="A27" s="339" t="s">
        <v>8</v>
      </c>
      <c r="B27" s="340"/>
      <c r="C27" s="150" t="s">
        <v>392</v>
      </c>
      <c r="D27" s="240"/>
      <c r="E27" s="403"/>
    </row>
    <row r="28" spans="1:5" s="119" customFormat="1" ht="15" customHeight="1" thickBot="1">
      <c r="A28" s="339" t="s">
        <v>9</v>
      </c>
      <c r="B28" s="344"/>
      <c r="C28" s="345" t="s">
        <v>393</v>
      </c>
      <c r="D28" s="380">
        <f>SUM(D8,D17,D22,D23,D24,D27)</f>
        <v>2627</v>
      </c>
      <c r="E28" s="386"/>
    </row>
    <row r="29" spans="1:5" s="119" customFormat="1" ht="15" customHeight="1">
      <c r="A29" s="347"/>
      <c r="B29" s="347"/>
      <c r="C29" s="348"/>
      <c r="D29" s="386"/>
      <c r="E29" s="386"/>
    </row>
    <row r="30" spans="1:5" ht="13.5" thickBot="1">
      <c r="A30" s="350"/>
      <c r="B30" s="351"/>
      <c r="C30" s="351"/>
      <c r="D30" s="387"/>
      <c r="E30" s="387"/>
    </row>
    <row r="31" spans="1:5" s="112" customFormat="1" ht="16.5" customHeight="1" thickBot="1">
      <c r="A31" s="352"/>
      <c r="B31" s="353"/>
      <c r="C31" s="354" t="s">
        <v>53</v>
      </c>
      <c r="D31" s="388"/>
      <c r="E31" s="404"/>
    </row>
    <row r="32" spans="1:5" s="120" customFormat="1" ht="12" customHeight="1" thickBot="1">
      <c r="A32" s="297" t="s">
        <v>3</v>
      </c>
      <c r="B32" s="27"/>
      <c r="C32" s="45" t="s">
        <v>270</v>
      </c>
      <c r="D32" s="171">
        <f>SUM(D33:D37)</f>
        <v>9741</v>
      </c>
      <c r="E32" s="386"/>
    </row>
    <row r="33" spans="1:5" ht="12" customHeight="1">
      <c r="A33" s="356"/>
      <c r="B33" s="239" t="s">
        <v>116</v>
      </c>
      <c r="C33" s="12" t="s">
        <v>34</v>
      </c>
      <c r="D33" s="184">
        <v>4257</v>
      </c>
      <c r="E33" s="402"/>
    </row>
    <row r="34" spans="1:5" ht="12" customHeight="1">
      <c r="A34" s="357"/>
      <c r="B34" s="219" t="s">
        <v>117</v>
      </c>
      <c r="C34" s="10" t="s">
        <v>271</v>
      </c>
      <c r="D34" s="379">
        <v>1160</v>
      </c>
      <c r="E34" s="402"/>
    </row>
    <row r="35" spans="1:5" ht="12" customHeight="1">
      <c r="A35" s="357"/>
      <c r="B35" s="219" t="s">
        <v>118</v>
      </c>
      <c r="C35" s="10" t="s">
        <v>153</v>
      </c>
      <c r="D35" s="379">
        <v>4324</v>
      </c>
      <c r="E35" s="402"/>
    </row>
    <row r="36" spans="1:5" ht="12" customHeight="1">
      <c r="A36" s="357"/>
      <c r="B36" s="219" t="s">
        <v>119</v>
      </c>
      <c r="C36" s="10" t="s">
        <v>272</v>
      </c>
      <c r="D36" s="379"/>
      <c r="E36" s="402"/>
    </row>
    <row r="37" spans="1:5" ht="12" customHeight="1" thickBot="1">
      <c r="A37" s="357"/>
      <c r="B37" s="219" t="s">
        <v>131</v>
      </c>
      <c r="C37" s="10" t="s">
        <v>273</v>
      </c>
      <c r="D37" s="379"/>
      <c r="E37" s="402"/>
    </row>
    <row r="38" spans="1:5" ht="12" customHeight="1" thickBot="1">
      <c r="A38" s="297" t="s">
        <v>4</v>
      </c>
      <c r="B38" s="27"/>
      <c r="C38" s="45" t="s">
        <v>394</v>
      </c>
      <c r="D38" s="171">
        <f>SUM(D39:D42)</f>
        <v>0</v>
      </c>
      <c r="E38" s="386"/>
    </row>
    <row r="39" spans="1:5" s="120" customFormat="1" ht="12" customHeight="1">
      <c r="A39" s="356"/>
      <c r="B39" s="239" t="s">
        <v>122</v>
      </c>
      <c r="C39" s="12" t="s">
        <v>276</v>
      </c>
      <c r="D39" s="184"/>
      <c r="E39" s="402"/>
    </row>
    <row r="40" spans="1:5" ht="12" customHeight="1">
      <c r="A40" s="357"/>
      <c r="B40" s="219" t="s">
        <v>123</v>
      </c>
      <c r="C40" s="10" t="s">
        <v>277</v>
      </c>
      <c r="D40" s="379"/>
      <c r="E40" s="402"/>
    </row>
    <row r="41" spans="1:5" ht="12" customHeight="1">
      <c r="A41" s="357"/>
      <c r="B41" s="219" t="s">
        <v>126</v>
      </c>
      <c r="C41" s="10" t="s">
        <v>284</v>
      </c>
      <c r="D41" s="379"/>
      <c r="E41" s="402"/>
    </row>
    <row r="42" spans="1:5" ht="12" customHeight="1" thickBot="1">
      <c r="A42" s="357"/>
      <c r="B42" s="219" t="s">
        <v>143</v>
      </c>
      <c r="C42" s="10" t="s">
        <v>54</v>
      </c>
      <c r="D42" s="379"/>
      <c r="E42" s="402"/>
    </row>
    <row r="43" spans="1:5" ht="12" customHeight="1" thickBot="1">
      <c r="A43" s="297" t="s">
        <v>5</v>
      </c>
      <c r="B43" s="27"/>
      <c r="C43" s="45" t="s">
        <v>396</v>
      </c>
      <c r="D43" s="240"/>
      <c r="E43" s="403"/>
    </row>
    <row r="44" spans="1:5" ht="15" customHeight="1" thickBot="1">
      <c r="A44" s="297" t="s">
        <v>6</v>
      </c>
      <c r="B44" s="333"/>
      <c r="C44" s="359" t="s">
        <v>397</v>
      </c>
      <c r="D44" s="171">
        <f>+D32+D38+D43</f>
        <v>9741</v>
      </c>
      <c r="E44" s="386"/>
    </row>
    <row r="45" spans="1:5" ht="13.5" thickBot="1">
      <c r="A45" s="360"/>
      <c r="B45" s="361"/>
      <c r="C45" s="361"/>
      <c r="D45" s="361"/>
      <c r="E45" s="361"/>
    </row>
    <row r="46" spans="1:5" ht="15" customHeight="1" thickBot="1">
      <c r="A46" s="362" t="s">
        <v>382</v>
      </c>
      <c r="B46" s="363"/>
      <c r="C46" s="364"/>
      <c r="D46" s="144"/>
      <c r="E46" s="405"/>
    </row>
    <row r="47" spans="1:5" ht="14.25" customHeight="1" thickBot="1">
      <c r="A47" s="362" t="s">
        <v>383</v>
      </c>
      <c r="B47" s="363"/>
      <c r="C47" s="364"/>
      <c r="D47" s="144"/>
      <c r="E47" s="405"/>
    </row>
  </sheetData>
  <sheetProtection formatCells="0"/>
  <mergeCells count="2">
    <mergeCell ref="A2:B2"/>
    <mergeCell ref="A5:B5"/>
  </mergeCells>
  <phoneticPr fontId="31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C1" zoomScaleNormal="100" zoomScaleSheetLayoutView="100" workbookViewId="0">
      <selection activeCell="F1" sqref="F1:F32"/>
    </sheetView>
  </sheetViews>
  <sheetFormatPr defaultRowHeight="12.75"/>
  <cols>
    <col min="1" max="1" width="6.83203125" style="69" customWidth="1"/>
    <col min="2" max="2" width="52.5" style="70" customWidth="1"/>
    <col min="3" max="3" width="16.6640625" style="69" customWidth="1"/>
    <col min="4" max="4" width="52.5" style="69" customWidth="1"/>
    <col min="5" max="5" width="16.6640625" style="69" customWidth="1"/>
    <col min="6" max="16384" width="9.33203125" style="69"/>
  </cols>
  <sheetData>
    <row r="1" spans="1:6" ht="39.75" customHeight="1">
      <c r="B1" s="67" t="s">
        <v>175</v>
      </c>
      <c r="C1" s="68"/>
      <c r="D1" s="68"/>
      <c r="E1" s="68"/>
      <c r="F1" s="522" t="s">
        <v>506</v>
      </c>
    </row>
    <row r="2" spans="1:6" ht="14.25" thickBot="1">
      <c r="E2" s="71" t="s">
        <v>62</v>
      </c>
      <c r="F2" s="522"/>
    </row>
    <row r="3" spans="1:6" ht="18" customHeight="1" thickBot="1">
      <c r="A3" s="520" t="s">
        <v>72</v>
      </c>
      <c r="B3" s="72" t="s">
        <v>47</v>
      </c>
      <c r="C3" s="73"/>
      <c r="D3" s="72" t="s">
        <v>53</v>
      </c>
      <c r="E3" s="74"/>
      <c r="F3" s="522"/>
    </row>
    <row r="4" spans="1:6" s="77" customFormat="1" ht="35.25" customHeight="1" thickBot="1">
      <c r="A4" s="521"/>
      <c r="B4" s="75" t="s">
        <v>63</v>
      </c>
      <c r="C4" s="76" t="s">
        <v>423</v>
      </c>
      <c r="D4" s="75" t="s">
        <v>63</v>
      </c>
      <c r="E4" s="373" t="s">
        <v>423</v>
      </c>
      <c r="F4" s="522"/>
    </row>
    <row r="5" spans="1:6" s="160" customFormat="1" ht="12" customHeight="1" thickBot="1">
      <c r="A5" s="161">
        <v>1</v>
      </c>
      <c r="B5" s="162">
        <v>2</v>
      </c>
      <c r="C5" s="163" t="s">
        <v>5</v>
      </c>
      <c r="D5" s="162" t="s">
        <v>6</v>
      </c>
      <c r="E5" s="164" t="s">
        <v>7</v>
      </c>
      <c r="F5" s="522"/>
    </row>
    <row r="6" spans="1:6" ht="12.95" customHeight="1">
      <c r="A6" s="152" t="s">
        <v>3</v>
      </c>
      <c r="B6" s="145" t="s">
        <v>332</v>
      </c>
      <c r="C6" s="42">
        <v>28628</v>
      </c>
      <c r="D6" s="145" t="s">
        <v>64</v>
      </c>
      <c r="E6" s="41">
        <v>32221</v>
      </c>
      <c r="F6" s="522"/>
    </row>
    <row r="7" spans="1:6" ht="17.25" customHeight="1">
      <c r="A7" s="153" t="s">
        <v>4</v>
      </c>
      <c r="B7" s="389" t="s">
        <v>442</v>
      </c>
      <c r="C7" s="43">
        <v>28627</v>
      </c>
      <c r="D7" s="79" t="s">
        <v>65</v>
      </c>
      <c r="E7" s="37">
        <v>8381</v>
      </c>
      <c r="F7" s="522"/>
    </row>
    <row r="8" spans="1:6" ht="21" customHeight="1">
      <c r="A8" s="153" t="s">
        <v>5</v>
      </c>
      <c r="B8" s="79" t="s">
        <v>233</v>
      </c>
      <c r="C8" s="43"/>
      <c r="D8" s="79" t="s">
        <v>66</v>
      </c>
      <c r="E8" s="37">
        <v>52085</v>
      </c>
      <c r="F8" s="522"/>
    </row>
    <row r="9" spans="1:6" ht="12.95" customHeight="1">
      <c r="A9" s="153" t="s">
        <v>6</v>
      </c>
      <c r="B9" s="79" t="s">
        <v>206</v>
      </c>
      <c r="C9" s="43">
        <v>470</v>
      </c>
      <c r="D9" s="390" t="s">
        <v>441</v>
      </c>
      <c r="E9" s="37">
        <v>6420</v>
      </c>
      <c r="F9" s="522"/>
    </row>
    <row r="10" spans="1:6" ht="12.95" customHeight="1">
      <c r="A10" s="153" t="s">
        <v>7</v>
      </c>
      <c r="B10" s="146" t="s">
        <v>88</v>
      </c>
      <c r="C10" s="43">
        <v>55577</v>
      </c>
      <c r="D10" s="79" t="s">
        <v>273</v>
      </c>
      <c r="E10" s="37">
        <v>26670</v>
      </c>
      <c r="F10" s="522"/>
    </row>
    <row r="11" spans="1:6" ht="12.95" customHeight="1">
      <c r="A11" s="153" t="s">
        <v>8</v>
      </c>
      <c r="B11" s="79" t="s">
        <v>130</v>
      </c>
      <c r="C11" s="78">
        <v>12475</v>
      </c>
      <c r="D11" s="79" t="s">
        <v>36</v>
      </c>
      <c r="E11" s="37"/>
      <c r="F11" s="522"/>
    </row>
    <row r="12" spans="1:6" ht="12.95" customHeight="1">
      <c r="A12" s="153" t="s">
        <v>9</v>
      </c>
      <c r="B12" s="79" t="s">
        <v>52</v>
      </c>
      <c r="C12" s="43"/>
      <c r="D12" s="79"/>
      <c r="E12" s="37"/>
      <c r="F12" s="522"/>
    </row>
    <row r="13" spans="1:6" ht="12.95" customHeight="1">
      <c r="A13" s="153" t="s">
        <v>10</v>
      </c>
      <c r="B13" s="79" t="s">
        <v>142</v>
      </c>
      <c r="C13" s="43"/>
      <c r="D13" s="79"/>
      <c r="E13" s="37"/>
      <c r="F13" s="522"/>
    </row>
    <row r="14" spans="1:6" ht="12.95" customHeight="1">
      <c r="A14" s="153" t="s">
        <v>11</v>
      </c>
      <c r="B14" s="79" t="s">
        <v>183</v>
      </c>
      <c r="C14" s="78"/>
      <c r="D14" s="79"/>
      <c r="E14" s="37"/>
      <c r="F14" s="522"/>
    </row>
    <row r="15" spans="1:6" ht="12.95" customHeight="1">
      <c r="A15" s="153" t="s">
        <v>12</v>
      </c>
      <c r="B15" s="79"/>
      <c r="C15" s="43"/>
      <c r="D15" s="79"/>
      <c r="E15" s="37"/>
      <c r="F15" s="522"/>
    </row>
    <row r="16" spans="1:6" ht="12.95" customHeight="1">
      <c r="A16" s="153" t="s">
        <v>13</v>
      </c>
      <c r="B16" s="79"/>
      <c r="C16" s="43"/>
      <c r="D16" s="79"/>
      <c r="E16" s="37"/>
      <c r="F16" s="522"/>
    </row>
    <row r="17" spans="1:6" ht="12.95" customHeight="1" thickBot="1">
      <c r="A17" s="153" t="s">
        <v>14</v>
      </c>
      <c r="B17" s="98"/>
      <c r="C17" s="44"/>
      <c r="D17" s="79"/>
      <c r="E17" s="40"/>
      <c r="F17" s="522"/>
    </row>
    <row r="18" spans="1:6" ht="15.95" customHeight="1" thickBot="1">
      <c r="A18" s="155" t="s">
        <v>15</v>
      </c>
      <c r="B18" s="156" t="s">
        <v>160</v>
      </c>
      <c r="C18" s="169">
        <f>SUM(C6:C17)</f>
        <v>125777</v>
      </c>
      <c r="D18" s="166" t="s">
        <v>161</v>
      </c>
      <c r="E18" s="171">
        <f>SUM(E6:E17)</f>
        <v>125777</v>
      </c>
      <c r="F18" s="522"/>
    </row>
    <row r="19" spans="1:6" ht="12.95" customHeight="1">
      <c r="A19" s="177" t="s">
        <v>16</v>
      </c>
      <c r="B19" s="178" t="s">
        <v>176</v>
      </c>
      <c r="C19" s="187"/>
      <c r="D19" s="147" t="s">
        <v>297</v>
      </c>
      <c r="E19" s="191"/>
      <c r="F19" s="522"/>
    </row>
    <row r="20" spans="1:6" ht="12.95" customHeight="1">
      <c r="A20" s="179" t="s">
        <v>17</v>
      </c>
      <c r="B20" s="180" t="s">
        <v>333</v>
      </c>
      <c r="C20" s="188"/>
      <c r="D20" s="147" t="s">
        <v>298</v>
      </c>
      <c r="E20" s="192"/>
      <c r="F20" s="522"/>
    </row>
    <row r="21" spans="1:6" ht="12.95" customHeight="1">
      <c r="A21" s="182" t="s">
        <v>18</v>
      </c>
      <c r="B21" s="147" t="s">
        <v>260</v>
      </c>
      <c r="C21" s="189"/>
      <c r="D21" s="147" t="s">
        <v>336</v>
      </c>
      <c r="E21" s="192"/>
      <c r="F21" s="522"/>
    </row>
    <row r="22" spans="1:6" ht="12.95" customHeight="1">
      <c r="A22" s="182" t="s">
        <v>19</v>
      </c>
      <c r="B22" s="147" t="s">
        <v>261</v>
      </c>
      <c r="C22" s="189"/>
      <c r="D22" s="147" t="s">
        <v>173</v>
      </c>
      <c r="E22" s="192"/>
      <c r="F22" s="522"/>
    </row>
    <row r="23" spans="1:6" ht="12.95" customHeight="1">
      <c r="A23" s="182" t="s">
        <v>20</v>
      </c>
      <c r="B23" s="147" t="s">
        <v>334</v>
      </c>
      <c r="C23" s="189"/>
      <c r="D23" s="183" t="s">
        <v>299</v>
      </c>
      <c r="E23" s="192"/>
      <c r="F23" s="522"/>
    </row>
    <row r="24" spans="1:6" ht="12.95" customHeight="1">
      <c r="A24" s="182" t="s">
        <v>21</v>
      </c>
      <c r="B24" s="147" t="s">
        <v>335</v>
      </c>
      <c r="C24" s="189"/>
      <c r="D24" s="147" t="s">
        <v>337</v>
      </c>
      <c r="E24" s="192"/>
      <c r="F24" s="522"/>
    </row>
    <row r="25" spans="1:6" ht="12.95" customHeight="1">
      <c r="A25" s="181" t="s">
        <v>22</v>
      </c>
      <c r="B25" s="183" t="s">
        <v>264</v>
      </c>
      <c r="C25" s="190"/>
      <c r="D25" s="145" t="s">
        <v>300</v>
      </c>
      <c r="E25" s="191"/>
      <c r="F25" s="522"/>
    </row>
    <row r="26" spans="1:6" ht="12.95" customHeight="1">
      <c r="A26" s="182" t="s">
        <v>23</v>
      </c>
      <c r="B26" s="147" t="s">
        <v>265</v>
      </c>
      <c r="C26" s="189"/>
      <c r="D26" s="79" t="s">
        <v>301</v>
      </c>
      <c r="E26" s="192"/>
      <c r="F26" s="522"/>
    </row>
    <row r="27" spans="1:6" ht="12.95" customHeight="1">
      <c r="A27" s="152" t="s">
        <v>24</v>
      </c>
      <c r="B27" s="145"/>
      <c r="C27" s="193"/>
      <c r="D27" s="145" t="s">
        <v>144</v>
      </c>
      <c r="E27" s="194"/>
      <c r="F27" s="522"/>
    </row>
    <row r="28" spans="1:6" ht="12.95" customHeight="1">
      <c r="A28" s="154" t="s">
        <v>25</v>
      </c>
      <c r="B28" s="98"/>
      <c r="C28" s="195"/>
      <c r="D28" s="98"/>
      <c r="E28" s="196"/>
      <c r="F28" s="522"/>
    </row>
    <row r="29" spans="1:6" ht="12.95" customHeight="1" thickBot="1">
      <c r="A29" s="158" t="s">
        <v>26</v>
      </c>
      <c r="B29" s="80"/>
      <c r="C29" s="199"/>
      <c r="D29" s="80"/>
      <c r="E29" s="197"/>
      <c r="F29" s="522"/>
    </row>
    <row r="30" spans="1:6" ht="15.95" customHeight="1" thickBot="1">
      <c r="A30" s="155" t="s">
        <v>27</v>
      </c>
      <c r="B30" s="156" t="s">
        <v>343</v>
      </c>
      <c r="C30" s="169">
        <f>SUM(C21:C29)</f>
        <v>0</v>
      </c>
      <c r="D30" s="156" t="s">
        <v>344</v>
      </c>
      <c r="E30" s="171">
        <f>SUM(E19:E29)</f>
        <v>0</v>
      </c>
      <c r="F30" s="522"/>
    </row>
    <row r="31" spans="1:6" ht="18" customHeight="1" thickBot="1">
      <c r="A31" s="155" t="s">
        <v>28</v>
      </c>
      <c r="B31" s="57" t="s">
        <v>346</v>
      </c>
      <c r="C31" s="169">
        <f>+C18+C19+C20+C30</f>
        <v>125777</v>
      </c>
      <c r="D31" s="57" t="s">
        <v>345</v>
      </c>
      <c r="E31" s="171">
        <f>+E18+E30</f>
        <v>125777</v>
      </c>
      <c r="F31" s="522"/>
    </row>
    <row r="32" spans="1:6" ht="18" customHeight="1" thickBot="1">
      <c r="A32" s="155" t="s">
        <v>29</v>
      </c>
      <c r="B32" s="215" t="s">
        <v>184</v>
      </c>
      <c r="C32" s="216" t="str">
        <f>IF(((E18-C18)&gt;0),E18-C18,"----")</f>
        <v>----</v>
      </c>
      <c r="D32" s="215" t="s">
        <v>185</v>
      </c>
      <c r="E32" s="217" t="str">
        <f>IF(((C18-E18)&gt;0),C18-E18,"----")</f>
        <v>----</v>
      </c>
      <c r="F32" s="522"/>
    </row>
    <row r="35" spans="2:2" ht="15.75">
      <c r="B35" s="159"/>
    </row>
  </sheetData>
  <mergeCells count="2">
    <mergeCell ref="A3:A4"/>
    <mergeCell ref="F1:F32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opLeftCell="C1" zoomScaleNormal="100" zoomScaleSheetLayoutView="115" workbookViewId="0">
      <selection activeCell="F1" sqref="F1:F29"/>
    </sheetView>
  </sheetViews>
  <sheetFormatPr defaultRowHeight="12.75"/>
  <cols>
    <col min="1" max="1" width="6.83203125" style="69" customWidth="1"/>
    <col min="2" max="2" width="52.5" style="70" customWidth="1"/>
    <col min="3" max="3" width="16.6640625" style="69" customWidth="1"/>
    <col min="4" max="4" width="52.5" style="69" customWidth="1"/>
    <col min="5" max="5" width="16.6640625" style="69" customWidth="1"/>
    <col min="6" max="16384" width="9.33203125" style="69"/>
  </cols>
  <sheetData>
    <row r="1" spans="1:6" ht="39.75" customHeight="1">
      <c r="B1" s="67" t="s">
        <v>177</v>
      </c>
      <c r="C1" s="68"/>
      <c r="D1" s="68"/>
      <c r="E1" s="68"/>
      <c r="F1" s="522" t="s">
        <v>505</v>
      </c>
    </row>
    <row r="2" spans="1:6" ht="14.25" thickBot="1">
      <c r="E2" s="71" t="s">
        <v>62</v>
      </c>
      <c r="F2" s="522"/>
    </row>
    <row r="3" spans="1:6" ht="24" customHeight="1" thickBot="1">
      <c r="A3" s="523" t="s">
        <v>72</v>
      </c>
      <c r="B3" s="72" t="s">
        <v>47</v>
      </c>
      <c r="C3" s="73"/>
      <c r="D3" s="72" t="s">
        <v>53</v>
      </c>
      <c r="E3" s="74"/>
      <c r="F3" s="522"/>
    </row>
    <row r="4" spans="1:6" s="77" customFormat="1" ht="35.25" customHeight="1" thickBot="1">
      <c r="A4" s="524"/>
      <c r="B4" s="75" t="s">
        <v>63</v>
      </c>
      <c r="C4" s="76" t="s">
        <v>423</v>
      </c>
      <c r="D4" s="75" t="s">
        <v>63</v>
      </c>
      <c r="E4" s="373" t="s">
        <v>423</v>
      </c>
      <c r="F4" s="522"/>
    </row>
    <row r="5" spans="1:6" s="77" customFormat="1" ht="12" customHeight="1" thickBot="1">
      <c r="A5" s="161">
        <v>1</v>
      </c>
      <c r="B5" s="162">
        <v>2</v>
      </c>
      <c r="C5" s="163">
        <v>3</v>
      </c>
      <c r="D5" s="162">
        <v>4</v>
      </c>
      <c r="E5" s="164">
        <v>5</v>
      </c>
      <c r="F5" s="522"/>
    </row>
    <row r="6" spans="1:6" ht="12.95" customHeight="1">
      <c r="A6" s="152" t="s">
        <v>3</v>
      </c>
      <c r="B6" s="145" t="s">
        <v>85</v>
      </c>
      <c r="C6" s="42"/>
      <c r="D6" s="145" t="s">
        <v>276</v>
      </c>
      <c r="E6" s="41">
        <v>16733</v>
      </c>
      <c r="F6" s="522"/>
    </row>
    <row r="7" spans="1:6" ht="12.95" customHeight="1">
      <c r="A7" s="153" t="s">
        <v>4</v>
      </c>
      <c r="B7" s="79" t="s">
        <v>338</v>
      </c>
      <c r="C7" s="43"/>
      <c r="D7" s="79" t="s">
        <v>277</v>
      </c>
      <c r="E7" s="37"/>
      <c r="F7" s="522"/>
    </row>
    <row r="8" spans="1:6" ht="12.95" customHeight="1">
      <c r="A8" s="153" t="s">
        <v>5</v>
      </c>
      <c r="B8" s="79" t="s">
        <v>167</v>
      </c>
      <c r="C8" s="43"/>
      <c r="D8" s="79" t="s">
        <v>278</v>
      </c>
      <c r="E8" s="37"/>
      <c r="F8" s="522"/>
    </row>
    <row r="9" spans="1:6" ht="12.95" customHeight="1">
      <c r="A9" s="153" t="s">
        <v>6</v>
      </c>
      <c r="B9" s="79" t="s">
        <v>218</v>
      </c>
      <c r="C9" s="43"/>
      <c r="D9" s="79" t="s">
        <v>279</v>
      </c>
      <c r="E9" s="37"/>
      <c r="F9" s="522"/>
    </row>
    <row r="10" spans="1:6" ht="21.75" customHeight="1">
      <c r="A10" s="153" t="s">
        <v>7</v>
      </c>
      <c r="B10" s="79" t="s">
        <v>51</v>
      </c>
      <c r="C10" s="43"/>
      <c r="D10" s="79" t="s">
        <v>340</v>
      </c>
      <c r="E10" s="37"/>
      <c r="F10" s="522"/>
    </row>
    <row r="11" spans="1:6" ht="12.95" customHeight="1">
      <c r="A11" s="153" t="s">
        <v>8</v>
      </c>
      <c r="B11" s="79" t="s">
        <v>156</v>
      </c>
      <c r="C11" s="78"/>
      <c r="D11" s="79" t="s">
        <v>341</v>
      </c>
      <c r="E11" s="37"/>
      <c r="F11" s="522"/>
    </row>
    <row r="12" spans="1:6" ht="12.95" customHeight="1">
      <c r="A12" s="153" t="s">
        <v>9</v>
      </c>
      <c r="B12" s="79" t="s">
        <v>130</v>
      </c>
      <c r="C12" s="43">
        <v>12195</v>
      </c>
      <c r="D12" s="79" t="s">
        <v>286</v>
      </c>
      <c r="E12" s="37"/>
      <c r="F12" s="522"/>
    </row>
    <row r="13" spans="1:6" ht="12.95" customHeight="1">
      <c r="A13" s="153" t="s">
        <v>10</v>
      </c>
      <c r="B13" s="79" t="s">
        <v>339</v>
      </c>
      <c r="C13" s="43"/>
      <c r="D13" s="147" t="s">
        <v>36</v>
      </c>
      <c r="E13" s="37"/>
      <c r="F13" s="522"/>
    </row>
    <row r="14" spans="1:6" ht="12.95" customHeight="1">
      <c r="A14" s="153" t="s">
        <v>11</v>
      </c>
      <c r="B14" s="79" t="s">
        <v>166</v>
      </c>
      <c r="C14" s="78"/>
      <c r="D14" s="79"/>
      <c r="E14" s="37"/>
      <c r="F14" s="522"/>
    </row>
    <row r="15" spans="1:6" ht="12.95" customHeight="1" thickBot="1">
      <c r="A15" s="153" t="s">
        <v>12</v>
      </c>
      <c r="B15" s="79"/>
      <c r="C15" s="37"/>
      <c r="D15" s="79"/>
      <c r="E15" s="37"/>
      <c r="F15" s="522"/>
    </row>
    <row r="16" spans="1:6" ht="15.95" customHeight="1" thickBot="1">
      <c r="A16" s="155" t="s">
        <v>13</v>
      </c>
      <c r="B16" s="156" t="s">
        <v>160</v>
      </c>
      <c r="C16" s="169">
        <f>SUM(C6:C15)</f>
        <v>12195</v>
      </c>
      <c r="D16" s="156" t="s">
        <v>161</v>
      </c>
      <c r="E16" s="171">
        <f>SUM(E6:E15)</f>
        <v>16733</v>
      </c>
      <c r="F16" s="522"/>
    </row>
    <row r="17" spans="1:6" ht="12.95" customHeight="1">
      <c r="A17" s="185" t="s">
        <v>14</v>
      </c>
      <c r="B17" s="178" t="s">
        <v>178</v>
      </c>
      <c r="C17" s="198"/>
      <c r="D17" s="147" t="s">
        <v>297</v>
      </c>
      <c r="E17" s="194"/>
      <c r="F17" s="522"/>
    </row>
    <row r="18" spans="1:6" ht="12.95" customHeight="1">
      <c r="A18" s="153" t="s">
        <v>15</v>
      </c>
      <c r="B18" s="147" t="s">
        <v>260</v>
      </c>
      <c r="C18" s="189"/>
      <c r="D18" s="147" t="s">
        <v>303</v>
      </c>
      <c r="E18" s="192"/>
      <c r="F18" s="522"/>
    </row>
    <row r="19" spans="1:6" ht="12.95" customHeight="1">
      <c r="A19" s="153" t="s">
        <v>16</v>
      </c>
      <c r="B19" s="147" t="s">
        <v>168</v>
      </c>
      <c r="C19" s="189">
        <v>4538</v>
      </c>
      <c r="D19" s="147" t="s">
        <v>172</v>
      </c>
      <c r="E19" s="192"/>
      <c r="F19" s="522"/>
    </row>
    <row r="20" spans="1:6" ht="12.95" customHeight="1">
      <c r="A20" s="153" t="s">
        <v>17</v>
      </c>
      <c r="B20" s="147" t="s">
        <v>169</v>
      </c>
      <c r="C20" s="189"/>
      <c r="D20" s="147" t="s">
        <v>173</v>
      </c>
      <c r="E20" s="192"/>
      <c r="F20" s="522"/>
    </row>
    <row r="21" spans="1:6" ht="12.95" customHeight="1">
      <c r="A21" s="153" t="s">
        <v>18</v>
      </c>
      <c r="B21" s="147" t="s">
        <v>262</v>
      </c>
      <c r="C21" s="189"/>
      <c r="D21" s="183" t="s">
        <v>299</v>
      </c>
      <c r="E21" s="192"/>
      <c r="F21" s="522"/>
    </row>
    <row r="22" spans="1:6" ht="20.25" customHeight="1">
      <c r="A22" s="153" t="s">
        <v>19</v>
      </c>
      <c r="B22" s="183" t="s">
        <v>342</v>
      </c>
      <c r="C22" s="189"/>
      <c r="D22" s="147" t="s">
        <v>304</v>
      </c>
      <c r="E22" s="192"/>
      <c r="F22" s="522"/>
    </row>
    <row r="23" spans="1:6" ht="12.95" customHeight="1">
      <c r="A23" s="153" t="s">
        <v>20</v>
      </c>
      <c r="B23" s="147" t="s">
        <v>264</v>
      </c>
      <c r="C23" s="189"/>
      <c r="D23" s="145" t="s">
        <v>301</v>
      </c>
      <c r="E23" s="192"/>
      <c r="F23" s="522"/>
    </row>
    <row r="24" spans="1:6" ht="12.95" customHeight="1">
      <c r="A24" s="153" t="s">
        <v>21</v>
      </c>
      <c r="B24" s="145" t="s">
        <v>269</v>
      </c>
      <c r="C24" s="189"/>
      <c r="D24" s="79" t="s">
        <v>305</v>
      </c>
      <c r="E24" s="192"/>
      <c r="F24" s="522"/>
    </row>
    <row r="25" spans="1:6" ht="12.95" customHeight="1">
      <c r="A25" s="153" t="s">
        <v>22</v>
      </c>
      <c r="B25" s="98"/>
      <c r="C25" s="189"/>
      <c r="D25" s="145"/>
      <c r="E25" s="192"/>
      <c r="F25" s="522"/>
    </row>
    <row r="26" spans="1:6" ht="12.95" customHeight="1" thickBot="1">
      <c r="A26" s="154" t="s">
        <v>23</v>
      </c>
      <c r="B26" s="80"/>
      <c r="C26" s="195"/>
      <c r="D26" s="98"/>
      <c r="E26" s="196"/>
      <c r="F26" s="522"/>
    </row>
    <row r="27" spans="1:6" ht="15.95" customHeight="1" thickBot="1">
      <c r="A27" s="155" t="s">
        <v>24</v>
      </c>
      <c r="B27" s="156" t="s">
        <v>179</v>
      </c>
      <c r="C27" s="169">
        <f>SUM(C18:C26)</f>
        <v>4538</v>
      </c>
      <c r="D27" s="156" t="s">
        <v>182</v>
      </c>
      <c r="E27" s="113">
        <f>SUM(E17:E26)</f>
        <v>0</v>
      </c>
      <c r="F27" s="522"/>
    </row>
    <row r="28" spans="1:6" ht="18" customHeight="1" thickBot="1">
      <c r="A28" s="155" t="s">
        <v>25</v>
      </c>
      <c r="B28" s="57" t="s">
        <v>180</v>
      </c>
      <c r="C28" s="172">
        <f>+C16+C17+C27</f>
        <v>16733</v>
      </c>
      <c r="D28" s="57" t="s">
        <v>181</v>
      </c>
      <c r="E28" s="173">
        <f>+E16+E27</f>
        <v>16733</v>
      </c>
      <c r="F28" s="522"/>
    </row>
    <row r="29" spans="1:6" ht="18" customHeight="1" thickBot="1">
      <c r="A29" s="155" t="s">
        <v>26</v>
      </c>
      <c r="B29" s="58" t="s">
        <v>184</v>
      </c>
      <c r="C29" s="170">
        <f>IF(((E16-C16)&gt;0),E16-C16,"----")</f>
        <v>4538</v>
      </c>
      <c r="D29" s="58" t="s">
        <v>185</v>
      </c>
      <c r="E29" s="374" t="str">
        <f>IF(((C16-E16)&gt;0),C16-E16,"----")</f>
        <v>----</v>
      </c>
      <c r="F29" s="522"/>
    </row>
    <row r="30" spans="1:6">
      <c r="F30" s="218"/>
    </row>
    <row r="31" spans="1:6">
      <c r="F31" s="218"/>
    </row>
    <row r="32" spans="1:6" ht="15.75">
      <c r="B32" s="159"/>
      <c r="F32" s="218"/>
    </row>
  </sheetData>
  <mergeCells count="2">
    <mergeCell ref="A3:A4"/>
    <mergeCell ref="F1:F29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C1" zoomScale="120" zoomScaleNormal="120" workbookViewId="0">
      <selection activeCell="C17" sqref="C17"/>
    </sheetView>
  </sheetViews>
  <sheetFormatPr defaultRowHeight="15"/>
  <cols>
    <col min="1" max="1" width="5.6640625" style="222" customWidth="1"/>
    <col min="2" max="2" width="30.1640625" style="222" customWidth="1"/>
    <col min="3" max="6" width="11.6640625" style="222" customWidth="1"/>
    <col min="7" max="7" width="15.1640625" style="222" customWidth="1"/>
    <col min="8" max="16384" width="9.33203125" style="222"/>
  </cols>
  <sheetData>
    <row r="1" spans="1:8" ht="33" customHeight="1">
      <c r="A1" s="525" t="s">
        <v>445</v>
      </c>
      <c r="B1" s="525"/>
      <c r="C1" s="525"/>
      <c r="D1" s="525"/>
      <c r="E1" s="525"/>
      <c r="F1" s="525"/>
      <c r="G1" s="525"/>
    </row>
    <row r="2" spans="1:8" ht="15.95" customHeight="1" thickBot="1">
      <c r="A2" s="223"/>
      <c r="B2" s="223"/>
      <c r="C2" s="223"/>
      <c r="D2" s="526"/>
      <c r="E2" s="526"/>
      <c r="F2" s="533" t="s">
        <v>44</v>
      </c>
      <c r="G2" s="533"/>
      <c r="H2" s="230"/>
    </row>
    <row r="3" spans="1:8" ht="63" customHeight="1">
      <c r="A3" s="529" t="s">
        <v>1</v>
      </c>
      <c r="B3" s="531" t="s">
        <v>350</v>
      </c>
      <c r="C3" s="531" t="s">
        <v>351</v>
      </c>
      <c r="D3" s="531"/>
      <c r="E3" s="531"/>
      <c r="F3" s="531"/>
      <c r="G3" s="527" t="s">
        <v>353</v>
      </c>
    </row>
    <row r="4" spans="1:8" ht="15.75" thickBot="1">
      <c r="A4" s="530"/>
      <c r="B4" s="532"/>
      <c r="C4" s="225" t="s">
        <v>186</v>
      </c>
      <c r="D4" s="225" t="s">
        <v>352</v>
      </c>
      <c r="E4" s="225" t="s">
        <v>443</v>
      </c>
      <c r="F4" s="225" t="s">
        <v>444</v>
      </c>
      <c r="G4" s="528"/>
    </row>
    <row r="5" spans="1:8" ht="15.75" thickBot="1">
      <c r="A5" s="227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  <c r="G5" s="229">
        <v>7</v>
      </c>
    </row>
    <row r="6" spans="1:8">
      <c r="A6" s="226" t="s">
        <v>3</v>
      </c>
      <c r="B6" s="255" t="s">
        <v>500</v>
      </c>
      <c r="C6" s="256">
        <v>908</v>
      </c>
      <c r="D6" s="256">
        <v>908</v>
      </c>
      <c r="E6" s="256">
        <v>908</v>
      </c>
      <c r="F6" s="256">
        <v>1814</v>
      </c>
      <c r="G6" s="233">
        <f>SUM(C6:F6)</f>
        <v>4538</v>
      </c>
    </row>
    <row r="7" spans="1:8">
      <c r="A7" s="224" t="s">
        <v>4</v>
      </c>
      <c r="B7" s="257"/>
      <c r="C7" s="258"/>
      <c r="D7" s="258"/>
      <c r="E7" s="258"/>
      <c r="F7" s="258"/>
      <c r="G7" s="234">
        <f>SUM(C7:F7)</f>
        <v>0</v>
      </c>
    </row>
    <row r="8" spans="1:8">
      <c r="A8" s="224" t="s">
        <v>5</v>
      </c>
      <c r="B8" s="257"/>
      <c r="C8" s="258"/>
      <c r="D8" s="258"/>
      <c r="E8" s="258"/>
      <c r="F8" s="258"/>
      <c r="G8" s="234">
        <f>SUM(C8:F8)</f>
        <v>0</v>
      </c>
    </row>
    <row r="9" spans="1:8">
      <c r="A9" s="224" t="s">
        <v>6</v>
      </c>
      <c r="B9" s="257"/>
      <c r="C9" s="258"/>
      <c r="D9" s="258"/>
      <c r="E9" s="258"/>
      <c r="F9" s="258"/>
      <c r="G9" s="234">
        <f>SUM(C9:F9)</f>
        <v>0</v>
      </c>
    </row>
    <row r="10" spans="1:8" ht="15.75" thickBot="1">
      <c r="A10" s="231" t="s">
        <v>7</v>
      </c>
      <c r="B10" s="259"/>
      <c r="C10" s="260"/>
      <c r="D10" s="260"/>
      <c r="E10" s="260"/>
      <c r="F10" s="260"/>
      <c r="G10" s="234">
        <f>SUM(C10:F10)</f>
        <v>0</v>
      </c>
    </row>
    <row r="11" spans="1:8" ht="15.75" thickBot="1">
      <c r="A11" s="227" t="s">
        <v>8</v>
      </c>
      <c r="B11" s="232" t="s">
        <v>354</v>
      </c>
      <c r="C11" s="235">
        <f>SUM(C6:C10)</f>
        <v>908</v>
      </c>
      <c r="D11" s="235">
        <f>SUM(D6:D10)</f>
        <v>908</v>
      </c>
      <c r="E11" s="235">
        <f>SUM(E6:E10)</f>
        <v>908</v>
      </c>
      <c r="F11" s="235">
        <f>SUM(F6:F10)</f>
        <v>1814</v>
      </c>
      <c r="G11" s="236">
        <f>SUM(G6:G10)</f>
        <v>4538</v>
      </c>
    </row>
  </sheetData>
  <mergeCells count="7"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...../2013. 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opLeftCell="C2" zoomScale="120" zoomScaleNormal="120" workbookViewId="0">
      <selection activeCell="C12" sqref="C12"/>
    </sheetView>
  </sheetViews>
  <sheetFormatPr defaultRowHeight="15"/>
  <cols>
    <col min="1" max="1" width="5.6640625" style="222" customWidth="1"/>
    <col min="2" max="2" width="68.6640625" style="222" customWidth="1"/>
    <col min="3" max="3" width="19.5" style="222" customWidth="1"/>
    <col min="4" max="16384" width="9.33203125" style="222"/>
  </cols>
  <sheetData>
    <row r="1" spans="1:4" ht="76.5" customHeight="1">
      <c r="A1" s="525" t="s">
        <v>446</v>
      </c>
      <c r="B1" s="525"/>
      <c r="C1" s="525"/>
    </row>
    <row r="2" spans="1:4" ht="15.95" customHeight="1" thickBot="1">
      <c r="A2" s="223"/>
      <c r="B2" s="223"/>
      <c r="C2" s="237" t="s">
        <v>44</v>
      </c>
      <c r="D2" s="230"/>
    </row>
    <row r="3" spans="1:4" ht="26.25" customHeight="1" thickBot="1">
      <c r="A3" s="261" t="s">
        <v>1</v>
      </c>
      <c r="B3" s="262" t="s">
        <v>347</v>
      </c>
      <c r="C3" s="263" t="s">
        <v>423</v>
      </c>
    </row>
    <row r="4" spans="1:4" ht="15.75" thickBot="1">
      <c r="A4" s="264">
        <v>1</v>
      </c>
      <c r="B4" s="265">
        <v>2</v>
      </c>
      <c r="C4" s="266">
        <v>3</v>
      </c>
    </row>
    <row r="5" spans="1:4">
      <c r="A5" s="267" t="s">
        <v>3</v>
      </c>
      <c r="B5" s="268" t="s">
        <v>49</v>
      </c>
      <c r="C5" s="275">
        <v>18100</v>
      </c>
    </row>
    <row r="6" spans="1:4">
      <c r="A6" s="269" t="s">
        <v>4</v>
      </c>
      <c r="B6" s="270" t="s">
        <v>355</v>
      </c>
      <c r="C6" s="276">
        <v>0</v>
      </c>
    </row>
    <row r="7" spans="1:4">
      <c r="A7" s="269" t="s">
        <v>5</v>
      </c>
      <c r="B7" s="270" t="s">
        <v>356</v>
      </c>
      <c r="C7" s="276">
        <v>150</v>
      </c>
    </row>
    <row r="8" spans="1:4" ht="23.25">
      <c r="A8" s="269" t="s">
        <v>6</v>
      </c>
      <c r="B8" s="271" t="s">
        <v>360</v>
      </c>
      <c r="C8" s="276">
        <v>0</v>
      </c>
    </row>
    <row r="9" spans="1:4">
      <c r="A9" s="272" t="s">
        <v>7</v>
      </c>
      <c r="B9" s="273" t="s">
        <v>357</v>
      </c>
      <c r="C9" s="277">
        <v>0</v>
      </c>
    </row>
    <row r="10" spans="1:4">
      <c r="A10" s="269" t="s">
        <v>8</v>
      </c>
      <c r="B10" s="270" t="s">
        <v>358</v>
      </c>
      <c r="C10" s="276">
        <v>0</v>
      </c>
    </row>
    <row r="11" spans="1:4" ht="15.75" thickBot="1">
      <c r="A11" s="272" t="s">
        <v>9</v>
      </c>
      <c r="B11" s="273" t="s">
        <v>348</v>
      </c>
      <c r="C11" s="277">
        <v>0</v>
      </c>
    </row>
    <row r="12" spans="1:4" ht="15.75" thickBot="1">
      <c r="A12" s="534" t="s">
        <v>359</v>
      </c>
      <c r="B12" s="535"/>
      <c r="C12" s="274">
        <f>SUM(C5:C11)</f>
        <v>18250</v>
      </c>
    </row>
    <row r="13" spans="1:4" ht="23.25" customHeight="1">
      <c r="A13" s="536" t="s">
        <v>421</v>
      </c>
      <c r="B13" s="536"/>
      <c r="C13" s="536"/>
    </row>
  </sheetData>
  <mergeCells count="3">
    <mergeCell ref="A1:C1"/>
    <mergeCell ref="A12:B12"/>
    <mergeCell ref="A13:C13"/>
  </mergeCells>
  <phoneticPr fontId="31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...../2013
. 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>
      <selection activeCell="B16" sqref="B16"/>
    </sheetView>
  </sheetViews>
  <sheetFormatPr defaultRowHeight="15"/>
  <cols>
    <col min="1" max="1" width="5.6640625" style="222" customWidth="1"/>
    <col min="2" max="2" width="66.83203125" style="222" customWidth="1"/>
    <col min="3" max="3" width="27" style="222" customWidth="1"/>
    <col min="4" max="16384" width="9.33203125" style="222"/>
  </cols>
  <sheetData>
    <row r="1" spans="1:4" ht="33" customHeight="1">
      <c r="A1" s="525" t="s">
        <v>447</v>
      </c>
      <c r="B1" s="525"/>
      <c r="C1" s="525"/>
    </row>
    <row r="2" spans="1:4" ht="15.95" customHeight="1" thickBot="1">
      <c r="A2" s="223"/>
      <c r="B2" s="223"/>
      <c r="C2" s="237" t="s">
        <v>44</v>
      </c>
      <c r="D2" s="230"/>
    </row>
    <row r="3" spans="1:4" ht="26.25" customHeight="1" thickBot="1">
      <c r="A3" s="261" t="s">
        <v>1</v>
      </c>
      <c r="B3" s="262" t="s">
        <v>361</v>
      </c>
      <c r="C3" s="263" t="s">
        <v>407</v>
      </c>
    </row>
    <row r="4" spans="1:4" ht="15.75" thickBot="1">
      <c r="A4" s="264">
        <v>1</v>
      </c>
      <c r="B4" s="265">
        <v>2</v>
      </c>
      <c r="C4" s="266">
        <v>3</v>
      </c>
    </row>
    <row r="5" spans="1:4">
      <c r="A5" s="267" t="s">
        <v>3</v>
      </c>
      <c r="B5" s="279" t="s">
        <v>426</v>
      </c>
      <c r="C5" s="275">
        <v>4236</v>
      </c>
    </row>
    <row r="6" spans="1:4">
      <c r="A6" s="269" t="s">
        <v>4</v>
      </c>
      <c r="B6" s="280" t="s">
        <v>501</v>
      </c>
      <c r="C6" s="276">
        <v>12397</v>
      </c>
    </row>
    <row r="7" spans="1:4" ht="15.75" thickBot="1">
      <c r="A7" s="272" t="s">
        <v>5</v>
      </c>
      <c r="B7" s="281"/>
      <c r="C7" s="277"/>
    </row>
    <row r="8" spans="1:4" ht="17.25" customHeight="1" thickBot="1">
      <c r="A8" s="264" t="s">
        <v>6</v>
      </c>
      <c r="B8" s="186" t="s">
        <v>362</v>
      </c>
      <c r="C8" s="278">
        <f>SUM(C5:C7)</f>
        <v>16633</v>
      </c>
    </row>
  </sheetData>
  <mergeCells count="1">
    <mergeCell ref="A1:C1"/>
  </mergeCells>
  <phoneticPr fontId="31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4/2013
. (III.12.)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E27"/>
  <sheetViews>
    <sheetView topLeftCell="C3" zoomScaleNormal="100" workbookViewId="0">
      <selection activeCell="C20" sqref="C20"/>
    </sheetView>
  </sheetViews>
  <sheetFormatPr defaultRowHeight="12.75"/>
  <cols>
    <col min="1" max="1" width="84.83203125" style="82" customWidth="1"/>
    <col min="2" max="2" width="15.83203125" style="82" customWidth="1"/>
    <col min="3" max="4" width="20.83203125" style="82" customWidth="1"/>
    <col min="5" max="5" width="10.1640625" style="82" bestFit="1" customWidth="1"/>
    <col min="6" max="16384" width="9.33203125" style="82"/>
  </cols>
  <sheetData>
    <row r="1" spans="1:5" ht="47.25" customHeight="1" thickBot="1">
      <c r="A1" s="282" t="s">
        <v>448</v>
      </c>
      <c r="B1" s="283"/>
      <c r="C1" s="283"/>
      <c r="D1" s="283"/>
    </row>
    <row r="2" spans="1:5" s="83" customFormat="1" ht="24" customHeight="1">
      <c r="A2" s="539" t="s">
        <v>37</v>
      </c>
      <c r="B2" s="537" t="s">
        <v>91</v>
      </c>
      <c r="C2" s="537" t="s">
        <v>93</v>
      </c>
      <c r="D2" s="542" t="s">
        <v>92</v>
      </c>
    </row>
    <row r="3" spans="1:5" s="84" customFormat="1" ht="16.5" customHeight="1">
      <c r="A3" s="540"/>
      <c r="B3" s="538"/>
      <c r="C3" s="538"/>
      <c r="D3" s="543"/>
    </row>
    <row r="4" spans="1:5" s="85" customFormat="1">
      <c r="A4" s="540"/>
      <c r="B4" s="538"/>
      <c r="C4" s="538"/>
      <c r="D4" s="543"/>
    </row>
    <row r="5" spans="1:5" s="84" customFormat="1" ht="16.5" customHeight="1" thickBot="1">
      <c r="A5" s="541"/>
      <c r="B5" s="284" t="s">
        <v>39</v>
      </c>
      <c r="C5" s="284" t="s">
        <v>38</v>
      </c>
      <c r="D5" s="285" t="s">
        <v>40</v>
      </c>
    </row>
    <row r="6" spans="1:5" s="86" customFormat="1" ht="13.5" thickBot="1">
      <c r="A6" s="286">
        <v>1</v>
      </c>
      <c r="B6" s="287">
        <v>2</v>
      </c>
      <c r="C6" s="287">
        <v>3</v>
      </c>
      <c r="D6" s="288">
        <v>4</v>
      </c>
    </row>
    <row r="7" spans="1:5">
      <c r="A7" s="134" t="s">
        <v>449</v>
      </c>
      <c r="B7" s="135">
        <v>1</v>
      </c>
      <c r="C7" s="135">
        <v>20747400</v>
      </c>
      <c r="D7" s="136">
        <f>B7*C7</f>
        <v>20747400</v>
      </c>
    </row>
    <row r="8" spans="1:5" ht="12.75" customHeight="1">
      <c r="A8" s="137" t="s">
        <v>450</v>
      </c>
      <c r="B8" s="138"/>
      <c r="C8" s="138"/>
      <c r="D8" s="136">
        <f t="shared" ref="D8:D26" si="0">B8*C8</f>
        <v>0</v>
      </c>
    </row>
    <row r="9" spans="1:5">
      <c r="A9" s="137" t="s">
        <v>451</v>
      </c>
      <c r="B9" s="138">
        <v>1</v>
      </c>
      <c r="C9" s="138">
        <v>3735396</v>
      </c>
      <c r="D9" s="136">
        <f t="shared" si="0"/>
        <v>3735396</v>
      </c>
    </row>
    <row r="10" spans="1:5">
      <c r="A10" s="137" t="s">
        <v>452</v>
      </c>
      <c r="B10" s="138">
        <v>1</v>
      </c>
      <c r="C10" s="138">
        <v>3812000</v>
      </c>
      <c r="D10" s="136">
        <f t="shared" si="0"/>
        <v>3812000</v>
      </c>
    </row>
    <row r="11" spans="1:5">
      <c r="A11" s="137" t="s">
        <v>453</v>
      </c>
      <c r="B11" s="138">
        <v>1</v>
      </c>
      <c r="C11" s="138">
        <v>1289285</v>
      </c>
      <c r="D11" s="136">
        <f t="shared" si="0"/>
        <v>1289285</v>
      </c>
      <c r="E11" s="391"/>
    </row>
    <row r="12" spans="1:5">
      <c r="A12" s="137" t="s">
        <v>454</v>
      </c>
      <c r="B12" s="138">
        <v>1</v>
      </c>
      <c r="C12" s="138">
        <v>1590600</v>
      </c>
      <c r="D12" s="136">
        <f t="shared" si="0"/>
        <v>1590600</v>
      </c>
    </row>
    <row r="13" spans="1:5">
      <c r="A13" s="137" t="s">
        <v>455</v>
      </c>
      <c r="B13" s="138">
        <v>-1</v>
      </c>
      <c r="C13" s="138">
        <v>4091095</v>
      </c>
      <c r="D13" s="136">
        <f t="shared" si="0"/>
        <v>-4091095</v>
      </c>
    </row>
    <row r="14" spans="1:5">
      <c r="A14" s="137" t="s">
        <v>456</v>
      </c>
      <c r="B14" s="138">
        <v>1</v>
      </c>
      <c r="C14" s="138">
        <v>4584600</v>
      </c>
      <c r="D14" s="136">
        <f t="shared" si="0"/>
        <v>4584600</v>
      </c>
    </row>
    <row r="15" spans="1:5">
      <c r="A15" s="137" t="s">
        <v>457</v>
      </c>
      <c r="B15" s="138">
        <v>74</v>
      </c>
      <c r="C15" s="138">
        <v>102000</v>
      </c>
      <c r="D15" s="136">
        <f t="shared" si="0"/>
        <v>7548000</v>
      </c>
    </row>
    <row r="16" spans="1:5">
      <c r="A16" s="137" t="s">
        <v>458</v>
      </c>
      <c r="B16" s="138">
        <v>1</v>
      </c>
      <c r="C16" s="138">
        <v>3461371</v>
      </c>
      <c r="D16" s="136">
        <f t="shared" si="0"/>
        <v>3461371</v>
      </c>
    </row>
    <row r="17" spans="1:4">
      <c r="A17" s="137" t="s">
        <v>459</v>
      </c>
      <c r="B17" s="138">
        <v>1698</v>
      </c>
      <c r="C17" s="138">
        <v>250</v>
      </c>
      <c r="D17" s="136">
        <f t="shared" si="0"/>
        <v>424500</v>
      </c>
    </row>
    <row r="18" spans="1:4">
      <c r="A18" s="137" t="s">
        <v>460</v>
      </c>
      <c r="B18" s="138">
        <v>1</v>
      </c>
      <c r="C18" s="138">
        <v>1935720</v>
      </c>
      <c r="D18" s="136">
        <f t="shared" si="0"/>
        <v>1935720</v>
      </c>
    </row>
    <row r="19" spans="1:4">
      <c r="A19" s="137" t="s">
        <v>461</v>
      </c>
      <c r="B19" s="138">
        <v>1</v>
      </c>
      <c r="C19" s="138">
        <v>119071</v>
      </c>
      <c r="D19" s="136">
        <f t="shared" si="0"/>
        <v>119071</v>
      </c>
    </row>
    <row r="20" spans="1:4">
      <c r="A20" s="137"/>
      <c r="B20" s="138"/>
      <c r="C20" s="138"/>
      <c r="D20" s="136">
        <f t="shared" si="0"/>
        <v>0</v>
      </c>
    </row>
    <row r="21" spans="1:4">
      <c r="A21" s="137"/>
      <c r="B21" s="138"/>
      <c r="C21" s="138"/>
      <c r="D21" s="136">
        <f t="shared" si="0"/>
        <v>0</v>
      </c>
    </row>
    <row r="22" spans="1:4">
      <c r="A22" s="137"/>
      <c r="B22" s="138"/>
      <c r="C22" s="138"/>
      <c r="D22" s="136">
        <f t="shared" si="0"/>
        <v>0</v>
      </c>
    </row>
    <row r="23" spans="1:4">
      <c r="A23" s="137"/>
      <c r="B23" s="138"/>
      <c r="C23" s="138"/>
      <c r="D23" s="136">
        <f t="shared" si="0"/>
        <v>0</v>
      </c>
    </row>
    <row r="24" spans="1:4">
      <c r="A24" s="137"/>
      <c r="B24" s="138"/>
      <c r="C24" s="138"/>
      <c r="D24" s="136">
        <f t="shared" si="0"/>
        <v>0</v>
      </c>
    </row>
    <row r="25" spans="1:4">
      <c r="A25" s="137"/>
      <c r="B25" s="138"/>
      <c r="C25" s="138"/>
      <c r="D25" s="136">
        <f t="shared" si="0"/>
        <v>0</v>
      </c>
    </row>
    <row r="26" spans="1:4" ht="13.5" thickBot="1">
      <c r="A26" s="139"/>
      <c r="B26" s="140"/>
      <c r="C26" s="140"/>
      <c r="D26" s="136">
        <f t="shared" si="0"/>
        <v>0</v>
      </c>
    </row>
    <row r="27" spans="1:4" s="88" customFormat="1" ht="19.5" customHeight="1" thickBot="1">
      <c r="A27" s="56" t="s">
        <v>41</v>
      </c>
      <c r="B27" s="141"/>
      <c r="C27" s="141"/>
      <c r="D27" s="87">
        <f>SUM(D7:D26)</f>
        <v>45156848</v>
      </c>
    </row>
  </sheetData>
  <mergeCells count="4">
    <mergeCell ref="B2:B4"/>
    <mergeCell ref="A2:A5"/>
    <mergeCell ref="C2:C4"/>
    <mergeCell ref="D2:D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>&amp;R&amp;"Times New Roman CE,Félkövér dőlt"&amp;11 6. melléklet a 4/2013. (III.12.)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F7" sqref="F7"/>
    </sheetView>
  </sheetViews>
  <sheetFormatPr defaultRowHeight="12.75"/>
  <cols>
    <col min="1" max="1" width="47.1640625" style="70" customWidth="1"/>
    <col min="2" max="2" width="15.6640625" style="69" customWidth="1"/>
    <col min="3" max="3" width="16.33203125" style="69" customWidth="1"/>
    <col min="4" max="4" width="18" style="69" customWidth="1"/>
    <col min="5" max="5" width="16.6640625" style="69" customWidth="1"/>
    <col min="6" max="6" width="18.83203125" style="94" customWidth="1"/>
    <col min="7" max="8" width="12.83203125" style="69" customWidth="1"/>
    <col min="9" max="9" width="13.83203125" style="69" customWidth="1"/>
    <col min="10" max="16384" width="9.33203125" style="69"/>
  </cols>
  <sheetData>
    <row r="1" spans="1:6" ht="35.25" customHeight="1" thickBot="1">
      <c r="A1" s="289"/>
      <c r="B1" s="94"/>
      <c r="C1" s="94"/>
      <c r="D1" s="94"/>
      <c r="E1" s="94"/>
      <c r="F1" s="89" t="s">
        <v>62</v>
      </c>
    </row>
    <row r="2" spans="1:6" s="77" customFormat="1" ht="44.25" customHeight="1" thickBot="1">
      <c r="A2" s="290" t="s">
        <v>68</v>
      </c>
      <c r="B2" s="291" t="s">
        <v>69</v>
      </c>
      <c r="C2" s="291" t="s">
        <v>70</v>
      </c>
      <c r="D2" s="291" t="s">
        <v>424</v>
      </c>
      <c r="E2" s="291" t="s">
        <v>423</v>
      </c>
      <c r="F2" s="90" t="s">
        <v>425</v>
      </c>
    </row>
    <row r="3" spans="1:6" s="94" customFormat="1" ht="12" customHeight="1" thickBot="1">
      <c r="A3" s="91">
        <v>1</v>
      </c>
      <c r="B3" s="92">
        <v>2</v>
      </c>
      <c r="C3" s="92">
        <v>3</v>
      </c>
      <c r="D3" s="92">
        <v>4</v>
      </c>
      <c r="E3" s="92">
        <v>5</v>
      </c>
      <c r="F3" s="93" t="s">
        <v>89</v>
      </c>
    </row>
    <row r="4" spans="1:6" ht="15.95" customHeight="1">
      <c r="A4" s="79" t="s">
        <v>426</v>
      </c>
      <c r="B4" s="43"/>
      <c r="C4" s="95"/>
      <c r="D4" s="43"/>
      <c r="E4" s="43">
        <v>4236</v>
      </c>
      <c r="F4" s="96"/>
    </row>
    <row r="5" spans="1:6" ht="15.95" customHeight="1">
      <c r="A5" s="79" t="s">
        <v>427</v>
      </c>
      <c r="B5" s="43"/>
      <c r="C5" s="95"/>
      <c r="D5" s="43"/>
      <c r="E5" s="43">
        <v>12397</v>
      </c>
      <c r="F5" s="96"/>
    </row>
    <row r="6" spans="1:6" ht="15.95" customHeight="1">
      <c r="A6" s="79"/>
      <c r="B6" s="43"/>
      <c r="C6" s="95"/>
      <c r="D6" s="43"/>
      <c r="E6" s="43"/>
      <c r="F6" s="96">
        <f t="shared" ref="F6:F22" si="0">B6-D6-E6</f>
        <v>0</v>
      </c>
    </row>
    <row r="7" spans="1:6" ht="15.95" customHeight="1">
      <c r="A7" s="97"/>
      <c r="B7" s="43"/>
      <c r="C7" s="95"/>
      <c r="D7" s="43"/>
      <c r="E7" s="43"/>
      <c r="F7" s="96">
        <f t="shared" si="0"/>
        <v>0</v>
      </c>
    </row>
    <row r="8" spans="1:6" ht="15.95" customHeight="1">
      <c r="A8" s="79"/>
      <c r="B8" s="43"/>
      <c r="C8" s="95"/>
      <c r="D8" s="43"/>
      <c r="E8" s="43"/>
      <c r="F8" s="96">
        <f t="shared" si="0"/>
        <v>0</v>
      </c>
    </row>
    <row r="9" spans="1:6" ht="15.95" customHeight="1">
      <c r="A9" s="97"/>
      <c r="B9" s="43"/>
      <c r="C9" s="95"/>
      <c r="D9" s="43"/>
      <c r="E9" s="43"/>
      <c r="F9" s="96">
        <f t="shared" si="0"/>
        <v>0</v>
      </c>
    </row>
    <row r="10" spans="1:6" ht="15.95" customHeight="1">
      <c r="A10" s="79"/>
      <c r="B10" s="43"/>
      <c r="C10" s="95"/>
      <c r="D10" s="43"/>
      <c r="E10" s="43"/>
      <c r="F10" s="96">
        <f t="shared" si="0"/>
        <v>0</v>
      </c>
    </row>
    <row r="11" spans="1:6" ht="15.95" customHeight="1">
      <c r="A11" s="79"/>
      <c r="B11" s="43"/>
      <c r="C11" s="95"/>
      <c r="D11" s="43"/>
      <c r="E11" s="43"/>
      <c r="F11" s="96">
        <f t="shared" si="0"/>
        <v>0</v>
      </c>
    </row>
    <row r="12" spans="1:6" ht="15.95" customHeight="1">
      <c r="A12" s="79"/>
      <c r="B12" s="43"/>
      <c r="C12" s="95"/>
      <c r="D12" s="43"/>
      <c r="E12" s="43"/>
      <c r="F12" s="96">
        <f t="shared" si="0"/>
        <v>0</v>
      </c>
    </row>
    <row r="13" spans="1:6" ht="15.95" customHeight="1">
      <c r="A13" s="79"/>
      <c r="B13" s="43"/>
      <c r="C13" s="95"/>
      <c r="D13" s="43"/>
      <c r="E13" s="43"/>
      <c r="F13" s="96">
        <f t="shared" si="0"/>
        <v>0</v>
      </c>
    </row>
    <row r="14" spans="1:6" ht="15.95" customHeight="1">
      <c r="A14" s="79"/>
      <c r="B14" s="43"/>
      <c r="C14" s="95"/>
      <c r="D14" s="43"/>
      <c r="E14" s="43"/>
      <c r="F14" s="96">
        <f t="shared" si="0"/>
        <v>0</v>
      </c>
    </row>
    <row r="15" spans="1:6" ht="15.95" customHeight="1">
      <c r="A15" s="79"/>
      <c r="B15" s="43"/>
      <c r="C15" s="95"/>
      <c r="D15" s="43"/>
      <c r="E15" s="43"/>
      <c r="F15" s="96">
        <f t="shared" si="0"/>
        <v>0</v>
      </c>
    </row>
    <row r="16" spans="1:6" ht="15.95" customHeight="1">
      <c r="A16" s="79"/>
      <c r="B16" s="43"/>
      <c r="C16" s="95"/>
      <c r="D16" s="43"/>
      <c r="E16" s="43"/>
      <c r="F16" s="96">
        <f t="shared" si="0"/>
        <v>0</v>
      </c>
    </row>
    <row r="17" spans="1:6" ht="15.95" customHeight="1">
      <c r="A17" s="79"/>
      <c r="B17" s="43"/>
      <c r="C17" s="95"/>
      <c r="D17" s="43"/>
      <c r="E17" s="43"/>
      <c r="F17" s="96">
        <f t="shared" si="0"/>
        <v>0</v>
      </c>
    </row>
    <row r="18" spans="1:6" ht="15.95" customHeight="1">
      <c r="A18" s="79"/>
      <c r="B18" s="43"/>
      <c r="C18" s="95"/>
      <c r="D18" s="43"/>
      <c r="E18" s="43"/>
      <c r="F18" s="96">
        <f t="shared" si="0"/>
        <v>0</v>
      </c>
    </row>
    <row r="19" spans="1:6" ht="15.95" customHeight="1">
      <c r="A19" s="79"/>
      <c r="B19" s="43"/>
      <c r="C19" s="95"/>
      <c r="D19" s="43"/>
      <c r="E19" s="43"/>
      <c r="F19" s="96">
        <f t="shared" si="0"/>
        <v>0</v>
      </c>
    </row>
    <row r="20" spans="1:6" ht="15.95" customHeight="1">
      <c r="A20" s="79"/>
      <c r="B20" s="43"/>
      <c r="C20" s="95"/>
      <c r="D20" s="43"/>
      <c r="E20" s="43"/>
      <c r="F20" s="96">
        <f t="shared" si="0"/>
        <v>0</v>
      </c>
    </row>
    <row r="21" spans="1:6" ht="15.95" customHeight="1">
      <c r="A21" s="79"/>
      <c r="B21" s="43"/>
      <c r="C21" s="95"/>
      <c r="D21" s="43"/>
      <c r="E21" s="43"/>
      <c r="F21" s="96">
        <f t="shared" si="0"/>
        <v>0</v>
      </c>
    </row>
    <row r="22" spans="1:6" ht="15.95" customHeight="1" thickBot="1">
      <c r="A22" s="98"/>
      <c r="B22" s="44"/>
      <c r="C22" s="99"/>
      <c r="D22" s="44"/>
      <c r="E22" s="44"/>
      <c r="F22" s="100">
        <f t="shared" si="0"/>
        <v>0</v>
      </c>
    </row>
    <row r="23" spans="1:6" s="103" customFormat="1" ht="18" customHeight="1" thickBot="1">
      <c r="A23" s="292" t="s">
        <v>67</v>
      </c>
      <c r="B23" s="101">
        <f>SUM(B4:B22)</f>
        <v>0</v>
      </c>
      <c r="C23" s="142"/>
      <c r="D23" s="101">
        <f>SUM(D4:D22)</f>
        <v>0</v>
      </c>
      <c r="E23" s="101">
        <f>SUM(E4:E22)</f>
        <v>16633</v>
      </c>
      <c r="F23" s="102">
        <f>SUM(F4:F22)</f>
        <v>0</v>
      </c>
    </row>
  </sheetData>
  <phoneticPr fontId="0" type="noConversion"/>
  <printOptions horizontalCentered="1"/>
  <pageMargins left="0.78740157480314965" right="0.78740157480314965" top="1.1811023622047245" bottom="0.98425196850393704" header="0.78740157480314965" footer="0.78740157480314965"/>
  <pageSetup paperSize="9" scale="105" orientation="landscape" horizontalDpi="300" verticalDpi="300" r:id="rId1"/>
  <headerFooter alignWithMargins="0">
    <oddHeader>&amp;C&amp;"Times New Roman CE,Félkövér"&amp;12
Beruházási (felhalmozási) kiadások
előirányzata beruházásonként &amp;R&amp;"Times New Roman CE,Félkövér dőlt"&amp;11 7. melléklet a 4/2013
. (III.12.)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Normal="100" workbookViewId="0">
      <selection activeCell="A26" sqref="A26"/>
    </sheetView>
  </sheetViews>
  <sheetFormatPr defaultRowHeight="12.75"/>
  <cols>
    <col min="1" max="1" width="60.6640625" style="70" customWidth="1"/>
    <col min="2" max="2" width="15.6640625" style="69" customWidth="1"/>
    <col min="3" max="3" width="16.33203125" style="69" customWidth="1"/>
    <col min="4" max="4" width="18" style="69" customWidth="1"/>
    <col min="5" max="5" width="16.6640625" style="69" customWidth="1"/>
    <col min="6" max="6" width="18.83203125" style="69" customWidth="1"/>
    <col min="7" max="8" width="12.83203125" style="69" customWidth="1"/>
    <col min="9" max="9" width="13.83203125" style="69" customWidth="1"/>
    <col min="10" max="16384" width="9.33203125" style="69"/>
  </cols>
  <sheetData>
    <row r="1" spans="1:6" ht="23.25" customHeight="1" thickBot="1">
      <c r="A1" s="289"/>
      <c r="B1" s="94"/>
      <c r="C1" s="94"/>
      <c r="D1" s="94"/>
      <c r="E1" s="94"/>
      <c r="F1" s="89" t="s">
        <v>62</v>
      </c>
    </row>
    <row r="2" spans="1:6" s="77" customFormat="1" ht="48.75" customHeight="1" thickBot="1">
      <c r="A2" s="290" t="s">
        <v>71</v>
      </c>
      <c r="B2" s="291" t="s">
        <v>69</v>
      </c>
      <c r="C2" s="291" t="s">
        <v>70</v>
      </c>
      <c r="D2" s="291" t="s">
        <v>424</v>
      </c>
      <c r="E2" s="291" t="s">
        <v>423</v>
      </c>
      <c r="F2" s="90" t="s">
        <v>462</v>
      </c>
    </row>
    <row r="3" spans="1:6" s="94" customFormat="1" ht="15" customHeight="1" thickBot="1">
      <c r="A3" s="91">
        <v>1</v>
      </c>
      <c r="B3" s="92">
        <v>2</v>
      </c>
      <c r="C3" s="92">
        <v>3</v>
      </c>
      <c r="D3" s="92">
        <v>4</v>
      </c>
      <c r="E3" s="92">
        <v>5</v>
      </c>
      <c r="F3" s="93">
        <v>6</v>
      </c>
    </row>
    <row r="4" spans="1:6" ht="15.95" customHeight="1">
      <c r="A4" s="104"/>
      <c r="B4" s="105"/>
      <c r="C4" s="106"/>
      <c r="D4" s="105"/>
      <c r="E4" s="105"/>
      <c r="F4" s="107">
        <f t="shared" ref="F4:F22" si="0">B4-D4-E4</f>
        <v>0</v>
      </c>
    </row>
    <row r="5" spans="1:6" ht="15.95" customHeight="1">
      <c r="A5" s="104"/>
      <c r="B5" s="105"/>
      <c r="C5" s="106"/>
      <c r="D5" s="105"/>
      <c r="E5" s="105"/>
      <c r="F5" s="107">
        <f t="shared" si="0"/>
        <v>0</v>
      </c>
    </row>
    <row r="6" spans="1:6" ht="15.95" customHeight="1">
      <c r="A6" s="104"/>
      <c r="B6" s="105"/>
      <c r="C6" s="106"/>
      <c r="D6" s="105"/>
      <c r="E6" s="105"/>
      <c r="F6" s="107">
        <f t="shared" si="0"/>
        <v>0</v>
      </c>
    </row>
    <row r="7" spans="1:6" ht="15.95" customHeight="1">
      <c r="A7" s="104"/>
      <c r="B7" s="105"/>
      <c r="C7" s="106"/>
      <c r="D7" s="105"/>
      <c r="E7" s="105"/>
      <c r="F7" s="107">
        <f t="shared" si="0"/>
        <v>0</v>
      </c>
    </row>
    <row r="8" spans="1:6" ht="15.95" customHeight="1">
      <c r="A8" s="104"/>
      <c r="B8" s="105"/>
      <c r="C8" s="106"/>
      <c r="D8" s="105"/>
      <c r="E8" s="105"/>
      <c r="F8" s="107">
        <f t="shared" si="0"/>
        <v>0</v>
      </c>
    </row>
    <row r="9" spans="1:6" ht="15.95" customHeight="1">
      <c r="A9" s="104"/>
      <c r="B9" s="105"/>
      <c r="C9" s="106"/>
      <c r="D9" s="105"/>
      <c r="E9" s="105"/>
      <c r="F9" s="107">
        <f t="shared" si="0"/>
        <v>0</v>
      </c>
    </row>
    <row r="10" spans="1:6" ht="15.95" customHeight="1">
      <c r="A10" s="104"/>
      <c r="B10" s="105"/>
      <c r="C10" s="106"/>
      <c r="D10" s="105"/>
      <c r="E10" s="105"/>
      <c r="F10" s="107">
        <f t="shared" si="0"/>
        <v>0</v>
      </c>
    </row>
    <row r="11" spans="1:6" ht="15.95" customHeight="1">
      <c r="A11" s="104"/>
      <c r="B11" s="105"/>
      <c r="C11" s="106"/>
      <c r="D11" s="105"/>
      <c r="E11" s="105"/>
      <c r="F11" s="107">
        <f t="shared" si="0"/>
        <v>0</v>
      </c>
    </row>
    <row r="12" spans="1:6" ht="15.95" customHeight="1">
      <c r="A12" s="104"/>
      <c r="B12" s="105"/>
      <c r="C12" s="106"/>
      <c r="D12" s="105"/>
      <c r="E12" s="105"/>
      <c r="F12" s="107">
        <f t="shared" si="0"/>
        <v>0</v>
      </c>
    </row>
    <row r="13" spans="1:6" ht="15.95" customHeight="1">
      <c r="A13" s="104"/>
      <c r="B13" s="105"/>
      <c r="C13" s="106"/>
      <c r="D13" s="105"/>
      <c r="E13" s="105"/>
      <c r="F13" s="107">
        <f t="shared" si="0"/>
        <v>0</v>
      </c>
    </row>
    <row r="14" spans="1:6" ht="15.95" customHeight="1">
      <c r="A14" s="104"/>
      <c r="B14" s="105"/>
      <c r="C14" s="106"/>
      <c r="D14" s="105"/>
      <c r="E14" s="105"/>
      <c r="F14" s="107">
        <f t="shared" si="0"/>
        <v>0</v>
      </c>
    </row>
    <row r="15" spans="1:6" ht="15.95" customHeight="1">
      <c r="A15" s="104"/>
      <c r="B15" s="105"/>
      <c r="C15" s="106"/>
      <c r="D15" s="105"/>
      <c r="E15" s="105"/>
      <c r="F15" s="107">
        <f t="shared" si="0"/>
        <v>0</v>
      </c>
    </row>
    <row r="16" spans="1:6" ht="15.95" customHeight="1">
      <c r="A16" s="104"/>
      <c r="B16" s="105"/>
      <c r="C16" s="106"/>
      <c r="D16" s="105"/>
      <c r="E16" s="105"/>
      <c r="F16" s="107">
        <f t="shared" si="0"/>
        <v>0</v>
      </c>
    </row>
    <row r="17" spans="1:6" ht="15.95" customHeight="1">
      <c r="A17" s="104"/>
      <c r="B17" s="105"/>
      <c r="C17" s="106"/>
      <c r="D17" s="105"/>
      <c r="E17" s="105"/>
      <c r="F17" s="107">
        <f t="shared" si="0"/>
        <v>0</v>
      </c>
    </row>
    <row r="18" spans="1:6" ht="15.95" customHeight="1">
      <c r="A18" s="104"/>
      <c r="B18" s="105"/>
      <c r="C18" s="106"/>
      <c r="D18" s="105"/>
      <c r="E18" s="105"/>
      <c r="F18" s="107">
        <f t="shared" si="0"/>
        <v>0</v>
      </c>
    </row>
    <row r="19" spans="1:6" ht="15.95" customHeight="1">
      <c r="A19" s="104"/>
      <c r="B19" s="105"/>
      <c r="C19" s="106"/>
      <c r="D19" s="105"/>
      <c r="E19" s="105"/>
      <c r="F19" s="107">
        <f t="shared" si="0"/>
        <v>0</v>
      </c>
    </row>
    <row r="20" spans="1:6" ht="15.95" customHeight="1">
      <c r="A20" s="104"/>
      <c r="B20" s="105"/>
      <c r="C20" s="106"/>
      <c r="D20" s="105"/>
      <c r="E20" s="105"/>
      <c r="F20" s="107">
        <f t="shared" si="0"/>
        <v>0</v>
      </c>
    </row>
    <row r="21" spans="1:6" ht="15.95" customHeight="1">
      <c r="A21" s="104"/>
      <c r="B21" s="105"/>
      <c r="C21" s="106"/>
      <c r="D21" s="105"/>
      <c r="E21" s="105"/>
      <c r="F21" s="107">
        <f t="shared" si="0"/>
        <v>0</v>
      </c>
    </row>
    <row r="22" spans="1:6" ht="15.95" customHeight="1" thickBot="1">
      <c r="A22" s="108"/>
      <c r="B22" s="109"/>
      <c r="C22" s="109"/>
      <c r="D22" s="109"/>
      <c r="E22" s="109"/>
      <c r="F22" s="110">
        <f t="shared" si="0"/>
        <v>0</v>
      </c>
    </row>
    <row r="23" spans="1:6" s="103" customFormat="1" ht="18" customHeight="1" thickBot="1">
      <c r="A23" s="292" t="s">
        <v>67</v>
      </c>
      <c r="B23" s="293">
        <f>SUM(B4:B22)</f>
        <v>0</v>
      </c>
      <c r="C23" s="143"/>
      <c r="D23" s="293">
        <f>SUM(D4:D22)</f>
        <v>0</v>
      </c>
      <c r="E23" s="293">
        <f>SUM(E4:E22)</f>
        <v>0</v>
      </c>
      <c r="F23" s="111">
        <f>SUM(F4:F22)</f>
        <v>0</v>
      </c>
    </row>
    <row r="25" spans="1:6">
      <c r="A25" s="70" t="s">
        <v>463</v>
      </c>
    </row>
  </sheetData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4/2013.
 (III.12.)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1.sz.mell.</vt:lpstr>
      <vt:lpstr>2.1.sz.mell  </vt:lpstr>
      <vt:lpstr>2.2.sz.mell  </vt:lpstr>
      <vt:lpstr>3.sz.mell.  </vt:lpstr>
      <vt:lpstr>4.sz.mell.</vt:lpstr>
      <vt:lpstr>5.sz.mell.</vt:lpstr>
      <vt:lpstr>6.sz.mell.</vt:lpstr>
      <vt:lpstr>7.sz.mell.</vt:lpstr>
      <vt:lpstr>8.sz.mell.</vt:lpstr>
      <vt:lpstr>9. sz. mell. </vt:lpstr>
      <vt:lpstr>10.sz mell.</vt:lpstr>
      <vt:lpstr>11. sz. mell</vt:lpstr>
      <vt:lpstr>11.1. sz. mell</vt:lpstr>
      <vt:lpstr>11.2. sz. mell</vt:lpstr>
      <vt:lpstr>11.3. sz. mell</vt:lpstr>
      <vt:lpstr>11.4. sz. mell</vt:lpstr>
      <vt:lpstr>'11. sz. mell'!Nyomtatási_cím</vt:lpstr>
      <vt:lpstr>'11.1. sz. mell'!Nyomtatási_cím</vt:lpstr>
      <vt:lpstr>'11.2. sz. mell'!Nyomtatási_cím</vt:lpstr>
      <vt:lpstr>'11.3. sz. mell'!Nyomtatási_cím</vt:lpstr>
      <vt:lpstr>'11.4. sz. mell'!Nyomtatási_cím</vt:lpstr>
      <vt:lpstr>'1.sz.mell.'!Nyomtatási_terület</vt:lpstr>
      <vt:lpstr>'11.3. sz. mell'!Nyomtatási_terület</vt:lpstr>
      <vt:lpstr>'11.4. sz. 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2013-03-13T15:41:14Z</cp:lastPrinted>
  <dcterms:created xsi:type="dcterms:W3CDTF">1999-10-30T10:30:45Z</dcterms:created>
  <dcterms:modified xsi:type="dcterms:W3CDTF">2016-11-12T15:29:39Z</dcterms:modified>
</cp:coreProperties>
</file>