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ÖSSZEFÜGGÉSEK" sheetId="1" r:id="rId1"/>
    <sheet name="1.sz.mell." sheetId="2" r:id="rId2"/>
    <sheet name="1.1.sz.mell." sheetId="3" r:id="rId3"/>
    <sheet name="1.2.sz.mell." sheetId="4" r:id="rId4"/>
    <sheet name="1.3.sz.mell." sheetId="5" r:id="rId5"/>
    <sheet name="1.A.sz.mell. (2)" sheetId="6" r:id="rId6"/>
    <sheet name="1.1.A.sz.mell. (2)" sheetId="7" r:id="rId7"/>
    <sheet name="1.2.A.sz.mell. (2)" sheetId="8" r:id="rId8"/>
    <sheet name="1.3.Asz.mell. (2)" sheetId="9" r:id="rId9"/>
    <sheet name="1.B.sz.mell." sheetId="10" r:id="rId10"/>
    <sheet name="1.B.1sz.mell." sheetId="11" r:id="rId11"/>
    <sheet name="1.B.2.sz.mell." sheetId="12" r:id="rId12"/>
    <sheet name="1.B.3sz.mell." sheetId="13" r:id="rId13"/>
    <sheet name="1.C.sz.mell." sheetId="14" r:id="rId14"/>
    <sheet name="1.C.1.sz.mell." sheetId="15" r:id="rId15"/>
    <sheet name="1.C.2.sz.mell. " sheetId="16" r:id="rId16"/>
    <sheet name="1.C.3.sz.mell." sheetId="17" r:id="rId17"/>
    <sheet name="2.1.sz.mell." sheetId="18" r:id="rId18"/>
    <sheet name="2.2.sz.mell." sheetId="19" r:id="rId19"/>
    <sheet name="ELLENŐRZÉS-1.sz.2.a.sz.2.b.sz." sheetId="20" r:id="rId20"/>
    <sheet name="3.sz.mell." sheetId="21" r:id="rId21"/>
    <sheet name="4.sz.mell." sheetId="22" r:id="rId22"/>
    <sheet name="5.sz.mell." sheetId="23" r:id="rId23"/>
    <sheet name="6.sz.mell" sheetId="24" r:id="rId24"/>
    <sheet name="1.sz tájékoztató t." sheetId="25" r:id="rId25"/>
    <sheet name="2.sz tájékoztató t." sheetId="26" r:id="rId26"/>
    <sheet name="3.sz tájékoztató t." sheetId="27" r:id="rId27"/>
    <sheet name="4. sz tájékoztató t." sheetId="28" r:id="rId28"/>
    <sheet name="5. sz tájékoztató t" sheetId="29" r:id="rId29"/>
    <sheet name="6.sz. tájékoztató" sheetId="30" r:id="rId30"/>
  </sheets>
  <definedNames>
    <definedName name="_xlnm.Print_Area" localSheetId="6">'1.1.A.sz.mell. (2)'!$A$1:$C$152</definedName>
    <definedName name="_xlnm.Print_Area" localSheetId="2">'1.1.sz.mell.'!$A$1:$C$152</definedName>
    <definedName name="_xlnm.Print_Area" localSheetId="7">'1.2.A.sz.mell. (2)'!$A$1:$E$151</definedName>
    <definedName name="_xlnm.Print_Area" localSheetId="3">'1.2.sz.mell.'!$A$1:$E$151</definedName>
    <definedName name="_xlnm.Print_Area" localSheetId="8">'1.3.Asz.mell. (2)'!$A$1:$E$151</definedName>
    <definedName name="_xlnm.Print_Area" localSheetId="4">'1.3.sz.mell.'!$A$1:$E$151</definedName>
    <definedName name="_xlnm.Print_Area" localSheetId="5">'1.A.sz.mell. (2)'!$A$1:$C$152</definedName>
    <definedName name="_xlnm.Print_Area" localSheetId="10">'1.B.1sz.mell.'!$A$1:$E$153</definedName>
    <definedName name="_xlnm.Print_Area" localSheetId="11">'1.B.2.sz.mell.'!$A$1:$E$153</definedName>
    <definedName name="_xlnm.Print_Area" localSheetId="12">'1.B.3sz.mell.'!$A$1:$E$153</definedName>
    <definedName name="_xlnm.Print_Area" localSheetId="9">'1.B.sz.mell.'!$A$1:$E$153</definedName>
    <definedName name="_xlnm.Print_Area" localSheetId="14">'1.C.1.sz.mell.'!$A$1:$E$153</definedName>
    <definedName name="_xlnm.Print_Area" localSheetId="15">'1.C.2.sz.mell. '!$A$1:$E$153</definedName>
    <definedName name="_xlnm.Print_Area" localSheetId="16">'1.C.3.sz.mell.'!$A$1:$E$153</definedName>
    <definedName name="_xlnm.Print_Area" localSheetId="13">'1.C.sz.mell.'!$A$1:$E$153</definedName>
    <definedName name="_xlnm.Print_Area" localSheetId="1">'1.sz.mell.'!$A$1:$C$152</definedName>
    <definedName name="_xlnm.Print_Area" localSheetId="18">'2.2.sz.mell.'!$A$1:$F$33</definedName>
    <definedName name="_xlnm.Print_Area" localSheetId="21">'4.sz.mell.'!$A$1:$G$26</definedName>
    <definedName name="_xlnm.Print_Area" localSheetId="29">'6.sz. tájékoztató'!$A$1:$F$152</definedName>
  </definedNames>
  <calcPr fullCalcOnLoad="1"/>
</workbook>
</file>

<file path=xl/sharedStrings.xml><?xml version="1.0" encoding="utf-8"?>
<sst xmlns="http://schemas.openxmlformats.org/spreadsheetml/2006/main" count="5473" uniqueCount="560">
  <si>
    <t>Felhalmozási célú átvett pénzeszközök</t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</si>
  <si>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</si>
  <si>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</si>
  <si>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</si>
  <si>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</si>
  <si>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</si>
  <si>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</si>
  <si>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</si>
  <si>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</si>
  <si>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</si>
  <si>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</si>
  <si>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</si>
  <si>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</si>
  <si>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</si>
  <si>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</si>
  <si>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</si>
  <si>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</si>
  <si>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</si>
  <si>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</si>
  <si>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</si>
  <si>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</si>
  <si>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</si>
  <si>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</si>
  <si>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</si>
  <si>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</si>
  <si>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</si>
  <si>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</si>
  <si>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</si>
  <si>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</si>
  <si>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</si>
  <si>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</si>
  <si>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</si>
  <si>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</si>
  <si>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</si>
  <si>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</si>
  <si>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</si>
  <si>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</si>
  <si>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</si>
  <si>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</si>
  <si>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</si>
  <si>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</si>
  <si>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</si>
  <si>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</si>
  <si>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</si>
  <si>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</si>
  <si>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</si>
  <si>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</si>
  <si>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</si>
  <si>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</si>
  <si>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</si>
  <si>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</si>
  <si>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</si>
  <si>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</si>
  <si>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</si>
  <si>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</si>
  <si>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</si>
  <si>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</si>
  <si>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</si>
  <si>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</si>
  <si>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</si>
  <si>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</si>
  <si>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</si>
  <si>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</si>
  <si>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</si>
  <si>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</si>
  <si>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</si>
  <si>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</si>
  <si>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</si>
  <si>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</si>
  <si>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</si>
  <si>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</si>
  <si>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</si>
  <si>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</si>
  <si>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</si>
  <si>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</si>
  <si>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</si>
  <si>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</si>
  <si>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</si>
  <si>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</si>
  <si>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</si>
  <si>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</si>
  <si>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</si>
  <si>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</si>
  <si>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</si>
  <si>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</si>
  <si>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</si>
  <si>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</si>
  <si>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</si>
  <si>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</si>
  <si>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</si>
  <si>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</si>
  <si>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</si>
  <si>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</si>
  <si>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</si>
  <si>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</si>
  <si>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</si>
  <si>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</si>
  <si>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</si>
  <si>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</si>
  <si>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</si>
  <si>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</si>
  <si>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</si>
  <si>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</si>
  <si>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</si>
  <si>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</si>
  <si>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</si>
  <si>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</si>
  <si>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</si>
  <si>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</si>
  <si>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</si>
  <si>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</si>
  <si>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</si>
  <si>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</si>
  <si>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</si>
  <si>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</si>
  <si>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</si>
  <si>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</si>
  <si>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</si>
  <si>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</si>
  <si>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</si>
  <si>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</si>
  <si>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</si>
  <si>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</si>
  <si>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</si>
  <si>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</si>
  <si>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</si>
  <si>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</si>
  <si>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</si>
  <si>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</si>
  <si>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</si>
  <si>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</si>
  <si>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</si>
  <si>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</si>
  <si>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</si>
  <si>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</si>
  <si>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</si>
  <si>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</si>
  <si>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</si>
  <si>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</si>
  <si>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</si>
  <si>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</si>
  <si>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</si>
  <si>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</si>
  <si>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</si>
  <si>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</si>
  <si>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</si>
  <si>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</si>
  <si>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</si>
  <si>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</si>
  <si>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</si>
  <si>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</si>
  <si>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1. sz. melléklet Bevételek táblázat 3. oszlop 10 sora =</t>
  </si>
  <si>
    <t>Bevételi jogcímek</t>
  </si>
  <si>
    <t>Kezességvállalással kapcsolatos megtérülés</t>
  </si>
  <si>
    <t>SAJÁT BEVÉTELEK ÖSSZESEN*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</si>
  <si>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</si>
  <si>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</si>
  <si>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</si>
  <si>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</si>
  <si>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</si>
  <si>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</si>
  <si>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</si>
  <si>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</si>
  <si>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</si>
  <si>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</si>
  <si>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</si>
  <si>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</si>
  <si>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</si>
  <si>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</si>
  <si>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</si>
  <si>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</si>
  <si>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</si>
  <si>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</si>
  <si>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</si>
  <si>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</si>
  <si>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</si>
  <si>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</si>
  <si>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</si>
  <si>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</si>
  <si>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</si>
  <si>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</si>
  <si>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</si>
  <si>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</si>
  <si>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</si>
  <si>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</si>
  <si>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</si>
  <si>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</si>
  <si>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</si>
  <si>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</si>
  <si>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</si>
  <si>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</si>
  <si>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</si>
  <si>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</si>
  <si>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</si>
  <si>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</si>
  <si>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</si>
  <si>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</si>
  <si>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</si>
  <si>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</si>
  <si>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</si>
  <si>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</si>
  <si>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</si>
  <si>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</si>
  <si>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</si>
  <si>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</si>
  <si>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</si>
  <si>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 xml:space="preserve">Info beszámítás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</si>
  <si>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</si>
  <si>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</si>
  <si>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</si>
  <si>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</si>
  <si>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</si>
  <si>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</si>
  <si>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</si>
  <si>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</si>
  <si>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</si>
  <si>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</si>
  <si>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</si>
  <si>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</si>
  <si>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</si>
  <si>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</si>
  <si>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</si>
  <si>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</si>
  <si>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</si>
  <si>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</si>
  <si>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</si>
  <si>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</si>
  <si>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</si>
  <si>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</si>
  <si>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</si>
  <si>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</si>
  <si>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</si>
  <si>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</si>
  <si>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</si>
  <si>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</si>
  <si>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</si>
  <si>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</si>
  <si>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</si>
  <si>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</si>
  <si>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</si>
  <si>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</si>
  <si>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</si>
  <si>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</si>
  <si>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</si>
  <si>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</si>
  <si>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</si>
  <si>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</si>
  <si>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</si>
  <si>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</si>
  <si>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</si>
  <si>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</si>
  <si>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</si>
  <si>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</si>
  <si>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</si>
  <si>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</si>
  <si>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</si>
  <si>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</si>
  <si>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</si>
  <si>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</si>
  <si>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</si>
  <si>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</si>
  <si>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</si>
  <si>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</si>
  <si>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</si>
  <si>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</si>
  <si>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</si>
  <si>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</si>
  <si>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</si>
  <si>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</si>
  <si>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</si>
  <si>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</si>
  <si>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</si>
  <si>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</si>
  <si>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</si>
  <si>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</si>
  <si>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</si>
  <si>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</si>
  <si>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</si>
  <si>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</si>
  <si>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</si>
  <si>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</si>
  <si>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</si>
  <si>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</si>
  <si>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</si>
  <si>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</si>
  <si>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</si>
  <si>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</si>
  <si>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</si>
  <si>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</si>
  <si>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</si>
  <si>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</si>
  <si>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</si>
  <si>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</si>
  <si>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</si>
  <si>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</si>
  <si>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</si>
  <si>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</si>
  <si>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</si>
  <si>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</si>
  <si>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</si>
  <si>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</si>
  <si>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</si>
  <si>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</si>
  <si>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</si>
  <si>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</si>
  <si>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</si>
  <si>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</si>
  <si>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</si>
  <si>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</si>
  <si>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</si>
  <si>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</si>
  <si>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</si>
  <si>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</si>
  <si>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</si>
  <si>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</si>
  <si>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</si>
  <si>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</si>
  <si>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</si>
  <si>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</si>
  <si>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</si>
  <si>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</si>
  <si>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</si>
  <si>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</si>
  <si>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</si>
  <si>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</si>
  <si>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</si>
  <si>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</si>
  <si>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</si>
  <si>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</si>
  <si>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</si>
  <si>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</si>
  <si>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</si>
  <si>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</si>
  <si>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</si>
  <si>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</si>
  <si>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</si>
  <si>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</si>
  <si>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</si>
  <si>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</si>
  <si>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</si>
  <si>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</si>
  <si>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</si>
  <si>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</si>
  <si>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</si>
  <si>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</si>
  <si>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</si>
  <si>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</si>
  <si>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</si>
  <si>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</si>
  <si>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</si>
  <si>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</si>
  <si>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</si>
  <si>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</si>
  <si>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</si>
  <si>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</si>
  <si>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</si>
  <si>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</si>
  <si>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</si>
  <si>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</si>
  <si>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</si>
  <si>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</si>
  <si>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</si>
  <si>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</si>
  <si>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</si>
  <si>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</si>
  <si>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</si>
  <si>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</si>
  <si>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</si>
  <si>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</si>
  <si>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</si>
  <si>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</si>
  <si>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</si>
  <si>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</si>
  <si>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</si>
  <si>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</si>
  <si>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</si>
  <si>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</si>
  <si>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</si>
  <si>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</si>
  <si>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</si>
  <si>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</si>
  <si>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</si>
  <si>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</si>
  <si>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</si>
  <si>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</si>
  <si>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</si>
  <si>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</si>
  <si>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</si>
  <si>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</si>
  <si>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</si>
  <si>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</si>
  <si>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</si>
  <si>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</si>
  <si>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</si>
  <si>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</si>
  <si>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</si>
  <si>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</si>
  <si>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</si>
  <si>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</si>
  <si>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</si>
  <si>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</si>
  <si>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</si>
  <si>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Osztalék, a koncessziós díj és a hozambevétel</t>
  </si>
  <si>
    <t>Működési célú támogatások ÁH-on belül</t>
  </si>
  <si>
    <t>Felhalmozási célú támogatások ÁH-on belül</t>
  </si>
  <si>
    <t>Működési bevételek</t>
  </si>
  <si>
    <t>Jászboldogháza Önkormányzat saját bevételeinek részletezése az adósságot keletkeztető ügyletből származó tárgyévi fizetési kötelezettség megállapításához</t>
  </si>
  <si>
    <t>Jászboldogháza Községi Önkormányzat</t>
  </si>
  <si>
    <t>69500194-11026747</t>
  </si>
  <si>
    <t>JKHK</t>
  </si>
  <si>
    <t>tagdíj</t>
  </si>
  <si>
    <t>Jászsági Önkormányzatok Szövetsége</t>
  </si>
  <si>
    <t>Támogatás összege</t>
  </si>
  <si>
    <t>Támogatás teljesítési összege</t>
  </si>
  <si>
    <r>
      <t xml:space="preserve">   Működési költségvetés kiadásai </t>
    </r>
    <r>
      <rPr>
        <sz val="9"/>
        <rFont val="Times New Roman CE"/>
        <family val="0"/>
      </rPr>
      <t>(1.1+…+1.5.)</t>
    </r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</si>
  <si>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</si>
  <si>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</si>
  <si>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</si>
  <si>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</si>
  <si>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</si>
  <si>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</si>
  <si>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 xml:space="preserve"> - egyéb önkormányzati feladatok támogatása</t>
  </si>
  <si>
    <t xml:space="preserve"> - gyermekétkeztetés  üzemeltetés támogatása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</si>
  <si>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</si>
  <si>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</si>
  <si>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</si>
  <si>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</si>
  <si>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 xml:space="preserve"> - gyermekétkeztetés támogatása- dolgozói bértámogatás</t>
  </si>
  <si>
    <t>2.számú tájékoztató</t>
  </si>
  <si>
    <t>3.számú tájékoztató</t>
  </si>
  <si>
    <t>Központi irányítószervi támogatások folyósítása</t>
  </si>
  <si>
    <t xml:space="preserve"> - óvodapedagogusok bértámogatása</t>
  </si>
  <si>
    <t xml:space="preserve"> - óvoda működtetési támogatás</t>
  </si>
  <si>
    <t>Központi irányítószervi támogatás folyósítása</t>
  </si>
  <si>
    <t>7.5.</t>
  </si>
  <si>
    <t>Központi irányítószervi támogatás</t>
  </si>
  <si>
    <t>13.4.</t>
  </si>
  <si>
    <t xml:space="preserve">1.számú tájékoztató </t>
  </si>
  <si>
    <t>Jászboldogházi Mesevár Óvoda</t>
  </si>
  <si>
    <t>Jászboldogháza Konyha</t>
  </si>
  <si>
    <t xml:space="preserve"> </t>
  </si>
  <si>
    <t>Az önkormányzat által adott közvetett támogatások
(kedvezmények)</t>
  </si>
  <si>
    <t xml:space="preserve"> Ezer forintban !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</si>
  <si>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</si>
  <si>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</si>
  <si>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</si>
  <si>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</si>
  <si>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</si>
  <si>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</si>
  <si>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</si>
  <si>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</si>
  <si>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</si>
  <si>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</si>
  <si>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</si>
  <si>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</si>
  <si>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</si>
  <si>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</si>
  <si>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</si>
  <si>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</si>
  <si>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</si>
  <si>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</si>
  <si>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</si>
  <si>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Költségvetési maradvány igénybevétele </t>
  </si>
  <si>
    <t>Többéves kihatással járó döntések számszerűsítése évenkénti bontásban és összesítve célok szerint</t>
  </si>
  <si>
    <t>Kötelezettség jogcíme</t>
  </si>
  <si>
    <t>Köt. váll.
 éve</t>
  </si>
  <si>
    <t>2016. előtti kifizetés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</si>
  <si>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</si>
  <si>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</si>
  <si>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</si>
  <si>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</si>
  <si>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"Szemünk Fénye" program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</si>
  <si>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</si>
  <si>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</si>
  <si>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</si>
  <si>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............................</t>
  </si>
  <si>
    <t>Egyéb (Pl.: garancia és kezességvállalás, stb.)</t>
  </si>
  <si>
    <t>Összesen (1+4+7+9+11)</t>
  </si>
  <si>
    <t>2018. évi előirányzat</t>
  </si>
  <si>
    <t>2019. évi előirányzat</t>
  </si>
  <si>
    <t>2020. évi előirányzat</t>
  </si>
  <si>
    <t xml:space="preserve"> - üdülőhelyi feladatok támogatása</t>
  </si>
  <si>
    <t xml:space="preserve"> - 2016.évi áthúzodó bérkompenzáció</t>
  </si>
  <si>
    <t>Boldogházi Gyermekekért Alapítvány</t>
  </si>
  <si>
    <t xml:space="preserve">Támogatás </t>
  </si>
  <si>
    <t>Jászboldogházi Polgárőrség</t>
  </si>
  <si>
    <t>Jászboldogházi Önkéntes Tűzoltóság</t>
  </si>
  <si>
    <t>Jászboldogházi Sport Egyesület</t>
  </si>
  <si>
    <t>Jászboldogháza Ezüstkor Egyesület</t>
  </si>
  <si>
    <t>Jászboldogházi Faluszépítők Egyesülete</t>
  </si>
  <si>
    <t>Csillavirág Énekkar</t>
  </si>
  <si>
    <t>Jászboldogházi Ifjúsági Egyesület</t>
  </si>
  <si>
    <t>Jászboldogháza Községi Önkormányzat 2018. évi Költségvetés Intézményi  Kötelező feladatok mérlege</t>
  </si>
  <si>
    <t>Jászboldogháza Községi Önkormányzat 2018. évi Költségvetés  Intézmény Önkéntes feladatok mérlege</t>
  </si>
  <si>
    <t>Felhasználás
2017. XII.31-ig</t>
  </si>
  <si>
    <t xml:space="preserve">
2018. év utáni szükséglet
</t>
  </si>
  <si>
    <t>2018. év utáni szükséglet
(6=2 - 4 - 5)</t>
  </si>
  <si>
    <t>Jászboldogháza, 2018. január hó 1 nap</t>
  </si>
  <si>
    <t>2021. évi előirányzat</t>
  </si>
  <si>
    <t xml:space="preserve"> - polgármesteri illetmény támogatás</t>
  </si>
  <si>
    <t>Lekötött bankbetét</t>
  </si>
  <si>
    <t>Jászboldogháza Községi Önkormányzat 2019. évi Költségvetésének Összevont mérlege</t>
  </si>
  <si>
    <t xml:space="preserve">                      Jászboldogháza Községi Önkormányzat 2019. évi Költségvetés Kötelező feladatainak mérlege</t>
  </si>
  <si>
    <t>Jászboldogháza Községi Önkormányzat 2019. évi Költségvetés Állami (Államigazgatási) feladatainak mérlege</t>
  </si>
  <si>
    <t>Biztósítói kártérítés</t>
  </si>
  <si>
    <t>Bölcsöde létrehozása</t>
  </si>
  <si>
    <t xml:space="preserve">Piac </t>
  </si>
  <si>
    <t>Étkező felújítás</t>
  </si>
  <si>
    <t>Jászboldogháza Községi Önkormányzat 2019. évi Költségvetés  Intézmény Öszevont mérlege</t>
  </si>
  <si>
    <t>Jászboldogháza Községi Önkormányzat 2019. évi Költségvetés  Intézményi Önkéntes feladatok mérlege</t>
  </si>
  <si>
    <t>Jászboldogháza Községi Önkormányzat 2019. évi Költségvetés  Intézményi Állami (Államigazgatási) feladatok mérlege</t>
  </si>
  <si>
    <t>Jászboldogháza Községi Önkormányzat 2019. évi Költségvetés Öszevont  Önként vállalt feladatainak mérlege</t>
  </si>
  <si>
    <t>2019. évi eredeti előirányzat</t>
  </si>
  <si>
    <t>2019. évi módosított előirányzat</t>
  </si>
  <si>
    <t>2019. évi teljesítés</t>
  </si>
  <si>
    <t>Konyha felszerelések</t>
  </si>
  <si>
    <t>K I M U T A T Á S
a 2019. évben céljelleggel juttatott támogatásokról</t>
  </si>
  <si>
    <t>Előirányzat-felhasználási terv
2019. évre</t>
  </si>
  <si>
    <t>A 2019. évi általános működés és ágazati feladatok támogatásának alakulása jogcímenként-beszámítás után</t>
  </si>
  <si>
    <t>2019. évi támogatás összesen</t>
  </si>
  <si>
    <t>2022. évi előirányzat</t>
  </si>
  <si>
    <t>2022. 
után</t>
  </si>
  <si>
    <t>Rákóczi Szövetség</t>
  </si>
  <si>
    <t>Támogatás</t>
  </si>
  <si>
    <t>Bíztósítói kártérítés</t>
  </si>
  <si>
    <t>biztósítói kártérítés</t>
  </si>
  <si>
    <r>
      <t xml:space="preserve">Jászboldogháza Községi Önkormányzat 2019. évi Költségvetés </t>
    </r>
    <r>
      <rPr>
        <b/>
        <i/>
        <sz val="12"/>
        <rFont val="Times New Roman CE"/>
        <family val="0"/>
      </rPr>
      <t xml:space="preserve">Állami </t>
    </r>
    <r>
      <rPr>
        <b/>
        <sz val="12"/>
        <rFont val="Times New Roman CE"/>
        <family val="0"/>
      </rPr>
      <t xml:space="preserve">(Államigazgatási) </t>
    </r>
    <r>
      <rPr>
        <b/>
        <i/>
        <sz val="12"/>
        <rFont val="Times New Roman CE"/>
        <family val="0"/>
      </rPr>
      <t>feladatainak mérlege</t>
    </r>
  </si>
  <si>
    <r>
      <t xml:space="preserve">Jászboldogháza Községi Önkormányzat 2019. évi Költségvetés </t>
    </r>
    <r>
      <rPr>
        <b/>
        <i/>
        <sz val="12"/>
        <rFont val="Times New Roman CE"/>
        <family val="0"/>
      </rPr>
      <t>Önként vállalt feladatainak mérlege</t>
    </r>
  </si>
  <si>
    <r>
      <t xml:space="preserve">                      Jászboldogháza Községi Önkormányzat 2019. évi Költségvetés </t>
    </r>
    <r>
      <rPr>
        <b/>
        <i/>
        <sz val="12"/>
        <rFont val="Times New Roman CE"/>
        <family val="0"/>
      </rPr>
      <t>Kötelező feladatainak mérlege</t>
    </r>
  </si>
  <si>
    <r>
      <t xml:space="preserve">Jászboldogháza Községi Önkormányzat 2019. évi </t>
    </r>
    <r>
      <rPr>
        <b/>
        <i/>
        <sz val="12"/>
        <rFont val="Times New Roman CE"/>
        <family val="0"/>
      </rPr>
      <t>Költségvetésének  mérlege</t>
    </r>
  </si>
  <si>
    <r>
      <t>Jászboldogháza Községi Önkormányzat 2019. évi Költségvetés  Intézményi</t>
    </r>
    <r>
      <rPr>
        <b/>
        <i/>
        <sz val="12"/>
        <rFont val="Times New Roman CE"/>
        <family val="0"/>
      </rPr>
      <t xml:space="preserve"> Kötelező </t>
    </r>
    <r>
      <rPr>
        <b/>
        <sz val="12"/>
        <rFont val="Times New Roman CE"/>
        <family val="0"/>
      </rPr>
      <t>feladatok mérlege</t>
    </r>
  </si>
  <si>
    <t>Kamat bevétel</t>
  </si>
  <si>
    <t>Kamatbevétel</t>
  </si>
  <si>
    <t>Eke és tartozék</t>
  </si>
  <si>
    <t>Kisértékű tárgyi eszközök beszerzése</t>
  </si>
  <si>
    <t>kútfúrás közmunka program</t>
  </si>
  <si>
    <t>Belterülti utak (pályázat alapján)</t>
  </si>
  <si>
    <t xml:space="preserve">Belterülti utak </t>
  </si>
  <si>
    <t>Éves eredeti kiadási előirányzat: 303.079.438 -  Ft</t>
  </si>
  <si>
    <t>30 napon túli elismert tartozásállomány összesen: 2.157.163 Ft</t>
  </si>
  <si>
    <t>Biztosítói kártérítés</t>
  </si>
  <si>
    <t>1.melléklet az 1/2019 (III.12.) önkormányzati rendelethez</t>
  </si>
  <si>
    <t>1.1.melléklet az 1/2019 (III.12.)  önkormányzati rendelethez</t>
  </si>
  <si>
    <t>1.2.melléklet az 1/2019 (III.12.)  önkormányzati rendelethez</t>
  </si>
  <si>
    <t>1.3. melléklet az 1/2019 (III.12.)  önkormányzati rendelethez</t>
  </si>
  <si>
    <t>1.A. melléklet az 1/2019 (III.12.)  önkormányzati rendelethez</t>
  </si>
  <si>
    <t>1.1.A.melléklet az 1/2019 (III.12.)  önkormányzati rendelethez</t>
  </si>
  <si>
    <t>1.2.A.melléklet az 1/2019 (III.12.)  önkormányzati rendelethez</t>
  </si>
  <si>
    <t>1.3.A melléklet az 1/2019 (III.12.)  önkormányzati rendelethez</t>
  </si>
  <si>
    <t>1/B.melléklet az 1/2019 (III.12.)  önkormányzati rendelethez</t>
  </si>
  <si>
    <t>1/B/1. melléklet az 1/2019 (III.12.)  önkormányzati rendelethez</t>
  </si>
  <si>
    <t>1/B/2. melléklet az 1/2019 (III.12.)  önkormányzati rendelethez</t>
  </si>
  <si>
    <t>1/B/3. melléklet az 1/2019 (III.12.)  önkormányzati rendelethez</t>
  </si>
  <si>
    <t>1/C. melléklet az 1/2019 (III.12.) önkormányzati rendelethez</t>
  </si>
  <si>
    <t>1/C/1. melléklet az 1/2019 (III.12.)  önkormányzati rendelethez</t>
  </si>
  <si>
    <t>1/C/2. melléklet az 1/2019 (III.12.)  önkormányzati rendelethez</t>
  </si>
  <si>
    <t>1/C/3. melléklet az 1/2019 (III.12.)  önkormányzati rendelethez</t>
  </si>
  <si>
    <t xml:space="preserve">2.1. melléklet az 1/2019 (III.12.)  önkormányzati rendelethez     </t>
  </si>
  <si>
    <t xml:space="preserve">2.2. melléklet az 1/2019 (III.12.)  önkormányzati rendelethez     </t>
  </si>
  <si>
    <t>6. sz. tájékoztató tábla az 1/2019 (III.12.)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</si>
</sst>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\ &quot;Ft&quot;_-;\-* #,##0\ &quot;Ft&quot;_-;_-* &quot;-&quot;??\ &quot;Ft&quot;_-;_-@_-"/>
    <numFmt numFmtId="173" formatCode="#,##0.0000"/>
    <numFmt numFmtId="174" formatCode="#,##0.0000000000"/>
    <numFmt numFmtId="175" formatCode="0.00000000000000000000"/>
    <numFmt numFmtId="176" formatCode="0.0000000000000%"/>
    <numFmt numFmtId="177" formatCode="_-* #,##0\ [$Ft-40E]_-;\-* #,##0\ [$Ft-40E]_-;_-* &quot;-&quot;??\ [$Ft-40E]_-;_-@_-"/>
    <numFmt numFmtId="178" formatCode="0.0000000000%"/>
    <numFmt numFmtId="179" formatCode="_-* #,##0.00\ &quot;Ft&quot;_-;\-* #,##0.00\ &quot;Ft&quot;_-;_-* &quot;-&quot;\ &quot;Ft&quot;_-;_-@_-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 CE"/>
      <family val="0"/>
    </font>
    <font>
      <i/>
      <sz val="11"/>
      <name val="Times New Roman CE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vertical="center" wrapText="1"/>
      <protection/>
    </xf>
    <xf numFmtId="0" fontId="12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1" xfId="62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0" fontId="12" fillId="0" borderId="11" xfId="62" applyFont="1" applyFill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/>
    </xf>
    <xf numFmtId="0" fontId="12" fillId="0" borderId="11" xfId="62" applyFont="1" applyFill="1" applyBorder="1" applyAlignment="1" applyProtection="1">
      <alignment horizontal="center" vertical="center" wrapText="1"/>
      <protection/>
    </xf>
    <xf numFmtId="0" fontId="12" fillId="0" borderId="13" xfId="62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0" fontId="7" fillId="0" borderId="11" xfId="63" applyFont="1" applyFill="1" applyBorder="1" applyAlignment="1" applyProtection="1">
      <alignment horizontal="left" vertical="center" indent="1"/>
      <protection/>
    </xf>
    <xf numFmtId="0" fontId="7" fillId="0" borderId="13" xfId="6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1" fontId="11" fillId="0" borderId="12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21" xfId="0" applyNumberFormat="1" applyFont="1" applyFill="1" applyBorder="1" applyAlignment="1" applyProtection="1">
      <alignment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22" xfId="63" applyFont="1" applyFill="1" applyBorder="1" applyAlignment="1" applyProtection="1">
      <alignment horizontal="center" vertical="center" wrapText="1"/>
      <protection/>
    </xf>
    <xf numFmtId="0" fontId="7" fillId="0" borderId="23" xfId="63" applyFont="1" applyFill="1" applyBorder="1" applyAlignment="1" applyProtection="1">
      <alignment horizontal="center" vertical="center"/>
      <protection/>
    </xf>
    <xf numFmtId="0" fontId="7" fillId="0" borderId="24" xfId="63" applyFont="1" applyFill="1" applyBorder="1" applyAlignment="1" applyProtection="1">
      <alignment horizontal="center" vertical="center"/>
      <protection/>
    </xf>
    <xf numFmtId="0" fontId="2" fillId="0" borderId="0" xfId="63" applyFill="1" applyProtection="1">
      <alignment/>
      <protection/>
    </xf>
    <xf numFmtId="0" fontId="2" fillId="0" borderId="0" xfId="63" applyFill="1" applyProtection="1">
      <alignment/>
      <protection locked="0"/>
    </xf>
    <xf numFmtId="0" fontId="0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 locked="0"/>
    </xf>
    <xf numFmtId="0" fontId="6" fillId="0" borderId="0" xfId="63" applyFont="1" applyFill="1" applyProtection="1">
      <alignment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164" fontId="7" fillId="33" borderId="11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62" applyFont="1" applyFill="1">
      <alignment/>
      <protection/>
    </xf>
    <xf numFmtId="0" fontId="2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4" fillId="0" borderId="26" xfId="0" applyNumberFormat="1" applyFont="1" applyFill="1" applyBorder="1" applyAlignment="1" applyProtection="1">
      <alignment vertical="center"/>
      <protection locked="0"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4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1" xfId="62" applyFont="1" applyFill="1" applyBorder="1" applyAlignment="1" applyProtection="1">
      <alignment horizontal="center" vertical="center"/>
      <protection/>
    </xf>
    <xf numFmtId="0" fontId="14" fillId="0" borderId="13" xfId="62" applyFont="1" applyFill="1" applyBorder="1" applyAlignment="1" applyProtection="1">
      <alignment horizontal="center" vertical="center"/>
      <protection/>
    </xf>
    <xf numFmtId="166" fontId="12" fillId="0" borderId="13" xfId="4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14" xfId="0" applyFont="1" applyBorder="1" applyAlignment="1" applyProtection="1">
      <alignment horizontal="right" vertical="center" indent="1"/>
      <protection/>
    </xf>
    <xf numFmtId="164" fontId="0" fillId="34" borderId="27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164" fontId="12" fillId="0" borderId="29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/>
      <protection/>
    </xf>
    <xf numFmtId="164" fontId="12" fillId="0" borderId="13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11" xfId="63" applyFont="1" applyFill="1" applyBorder="1" applyAlignment="1" applyProtection="1">
      <alignment horizontal="left" inden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164" fontId="12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horizontal="center" wrapText="1"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2" fillId="0" borderId="0" xfId="62" applyFont="1" applyFill="1" applyProtection="1">
      <alignment/>
      <protection/>
    </xf>
    <xf numFmtId="0" fontId="2" fillId="0" borderId="0" xfId="62" applyFont="1" applyFill="1" applyAlignment="1" applyProtection="1">
      <alignment horizontal="right" vertical="center" inden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14" fillId="0" borderId="27" xfId="62" applyFont="1" applyFill="1" applyBorder="1">
      <alignment/>
      <protection/>
    </xf>
    <xf numFmtId="0" fontId="1" fillId="0" borderId="27" xfId="62" applyFont="1" applyFill="1" applyBorder="1">
      <alignment/>
      <protection/>
    </xf>
    <xf numFmtId="0" fontId="14" fillId="0" borderId="33" xfId="0" applyFont="1" applyBorder="1" applyAlignment="1" applyProtection="1">
      <alignment horizontal="left" vertical="center" indent="1"/>
      <protection locked="0"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2" fillId="0" borderId="0" xfId="62" applyFill="1" applyAlignment="1">
      <alignment horizontal="right"/>
      <protection/>
    </xf>
    <xf numFmtId="0" fontId="2" fillId="0" borderId="0" xfId="62" applyFill="1" applyProtection="1">
      <alignment/>
      <protection/>
    </xf>
    <xf numFmtId="0" fontId="12" fillId="0" borderId="22" xfId="62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 applyProtection="1">
      <alignment horizontal="center" vertical="center" wrapText="1"/>
      <protection/>
    </xf>
    <xf numFmtId="0" fontId="12" fillId="0" borderId="24" xfId="62" applyFont="1" applyFill="1" applyBorder="1" applyAlignment="1" applyProtection="1">
      <alignment horizontal="center" vertical="center" wrapText="1"/>
      <protection/>
    </xf>
    <xf numFmtId="0" fontId="14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2" fillId="0" borderId="0" xfId="62" applyFill="1" applyAlignment="1" applyProtection="1">
      <alignment/>
      <protection/>
    </xf>
    <xf numFmtId="164" fontId="1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2" applyFill="1" applyBorder="1" applyProtection="1">
      <alignment/>
      <protection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indent="1"/>
      <protection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6" xfId="0" applyNumberFormat="1" applyFont="1" applyBorder="1" applyAlignment="1" applyProtection="1">
      <alignment horizontal="right" vertical="center" indent="1"/>
      <protection locked="0"/>
    </xf>
    <xf numFmtId="3" fontId="1" fillId="0" borderId="37" xfId="0" applyNumberFormat="1" applyFont="1" applyBorder="1" applyAlignment="1" applyProtection="1">
      <alignment horizontal="right" vertical="center" indent="1"/>
      <protection locked="0"/>
    </xf>
    <xf numFmtId="3" fontId="2" fillId="0" borderId="37" xfId="0" applyNumberFormat="1" applyFont="1" applyBorder="1" applyAlignment="1" applyProtection="1">
      <alignment horizontal="right" vertical="center" indent="1"/>
      <protection locked="0"/>
    </xf>
    <xf numFmtId="3" fontId="14" fillId="0" borderId="37" xfId="0" applyNumberFormat="1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0" xfId="62" applyFont="1" applyFill="1" applyBorder="1" applyAlignment="1" applyProtection="1">
      <alignment horizontal="left" vertical="center" wrapText="1" indent="1"/>
      <protection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164" fontId="7" fillId="0" borderId="13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28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wrapText="1" indent="1"/>
      <protection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4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wrapText="1" indent="1"/>
      <protection/>
    </xf>
    <xf numFmtId="164" fontId="11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2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164" fontId="11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wrapText="1"/>
      <protection/>
    </xf>
    <xf numFmtId="0" fontId="21" fillId="0" borderId="20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1" fillId="0" borderId="14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164" fontId="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6" xfId="0" applyFont="1" applyBorder="1" applyAlignment="1" applyProtection="1">
      <alignment wrapText="1"/>
      <protection/>
    </xf>
    <xf numFmtId="0" fontId="7" fillId="0" borderId="22" xfId="62" applyFont="1" applyFill="1" applyBorder="1" applyAlignment="1" applyProtection="1">
      <alignment horizontal="left" vertical="center" wrapText="1" indent="1"/>
      <protection/>
    </xf>
    <xf numFmtId="0" fontId="7" fillId="0" borderId="23" xfId="62" applyFont="1" applyFill="1" applyBorder="1" applyAlignment="1" applyProtection="1">
      <alignment vertical="center" wrapText="1"/>
      <protection/>
    </xf>
    <xf numFmtId="164" fontId="7" fillId="0" borderId="24" xfId="62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62" applyFont="1" applyFill="1" applyProtection="1">
      <alignment/>
      <protection/>
    </xf>
    <xf numFmtId="49" fontId="11" fillId="0" borderId="38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39" xfId="62" applyFont="1" applyFill="1" applyBorder="1" applyAlignment="1" applyProtection="1">
      <alignment horizontal="left" vertical="center" wrapText="1" indent="1"/>
      <protection/>
    </xf>
    <xf numFmtId="164" fontId="11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62" applyFont="1" applyFill="1" applyBorder="1" applyAlignment="1" applyProtection="1">
      <alignment horizontal="left" vertical="center" wrapText="1" indent="1"/>
      <protection/>
    </xf>
    <xf numFmtId="0" fontId="11" fillId="0" borderId="41" xfId="62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0" fontId="11" fillId="0" borderId="12" xfId="62" applyFont="1" applyFill="1" applyBorder="1" applyAlignment="1" applyProtection="1">
      <alignment horizontal="left" indent="6"/>
      <protection/>
    </xf>
    <xf numFmtId="0" fontId="11" fillId="0" borderId="12" xfId="62" applyFont="1" applyFill="1" applyBorder="1" applyAlignment="1" applyProtection="1">
      <alignment horizontal="left" vertical="center" wrapText="1" indent="6"/>
      <protection/>
    </xf>
    <xf numFmtId="49" fontId="11" fillId="0" borderId="42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20" xfId="62" applyFont="1" applyFill="1" applyBorder="1" applyAlignment="1" applyProtection="1">
      <alignment horizontal="left" vertical="center" wrapText="1" indent="6"/>
      <protection/>
    </xf>
    <xf numFmtId="49" fontId="11" fillId="0" borderId="43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44" xfId="62" applyFont="1" applyFill="1" applyBorder="1" applyAlignment="1" applyProtection="1">
      <alignment horizontal="left" vertical="center" wrapText="1" indent="6"/>
      <protection/>
    </xf>
    <xf numFmtId="164" fontId="11" fillId="0" borderId="45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vertical="center" wrapText="1"/>
      <protection/>
    </xf>
    <xf numFmtId="0" fontId="11" fillId="0" borderId="20" xfId="62" applyFont="1" applyFill="1" applyBorder="1" applyAlignment="1" applyProtection="1">
      <alignment horizontal="left" vertical="center" wrapText="1" indent="1"/>
      <protection/>
    </xf>
    <xf numFmtId="164" fontId="11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11" fillId="0" borderId="26" xfId="62" applyFont="1" applyFill="1" applyBorder="1" applyAlignment="1" applyProtection="1">
      <alignment horizontal="left" vertical="center" wrapText="1" indent="6"/>
      <protection/>
    </xf>
    <xf numFmtId="164" fontId="11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62" applyFont="1" applyFill="1" applyBorder="1" applyAlignment="1" applyProtection="1">
      <alignment horizontal="left" vertical="center" wrapText="1" indent="1"/>
      <protection/>
    </xf>
    <xf numFmtId="0" fontId="11" fillId="0" borderId="26" xfId="62" applyFont="1" applyFill="1" applyBorder="1" applyAlignment="1" applyProtection="1">
      <alignment horizontal="left" vertical="center" wrapText="1" indent="1"/>
      <protection/>
    </xf>
    <xf numFmtId="0" fontId="11" fillId="0" borderId="34" xfId="62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1" fillId="0" borderId="0" xfId="62" applyFont="1" applyFill="1" applyAlignment="1" applyProtection="1">
      <alignment horizontal="right" vertical="center" indent="1"/>
      <protection/>
    </xf>
    <xf numFmtId="0" fontId="11" fillId="0" borderId="0" xfId="62" applyFont="1" applyFill="1" applyBorder="1" applyProtection="1">
      <alignment/>
      <protection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23" xfId="62" applyFont="1" applyFill="1" applyBorder="1" applyAlignment="1" applyProtection="1">
      <alignment horizontal="center" vertical="center" wrapText="1"/>
      <protection/>
    </xf>
    <xf numFmtId="164" fontId="1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0" fillId="0" borderId="38" xfId="62" applyFont="1" applyFill="1" applyBorder="1" applyAlignment="1" applyProtection="1">
      <alignment horizontal="center" vertical="center"/>
      <protection/>
    </xf>
    <xf numFmtId="166" fontId="0" fillId="0" borderId="53" xfId="40" applyNumberFormat="1" applyFont="1" applyFill="1" applyBorder="1" applyAlignment="1" applyProtection="1">
      <alignment/>
      <protection locked="0"/>
    </xf>
    <xf numFmtId="0" fontId="0" fillId="0" borderId="39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14" xfId="62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justify" wrapText="1"/>
    </xf>
    <xf numFmtId="166" fontId="0" fillId="0" borderId="54" xfId="40" applyNumberFormat="1" applyFont="1" applyFill="1" applyBorder="1" applyAlignment="1" applyProtection="1">
      <alignment/>
      <protection locked="0"/>
    </xf>
    <xf numFmtId="0" fontId="0" fillId="0" borderId="12" xfId="62" applyFont="1" applyFill="1" applyBorder="1">
      <alignment/>
      <protection/>
    </xf>
    <xf numFmtId="0" fontId="27" fillId="0" borderId="12" xfId="0" applyFont="1" applyBorder="1" applyAlignment="1">
      <alignment wrapText="1"/>
    </xf>
    <xf numFmtId="0" fontId="0" fillId="0" borderId="19" xfId="62" applyFont="1" applyFill="1" applyBorder="1" applyAlignment="1" applyProtection="1">
      <alignment horizontal="center" vertical="center"/>
      <protection/>
    </xf>
    <xf numFmtId="166" fontId="0" fillId="0" borderId="55" xfId="40" applyNumberFormat="1" applyFont="1" applyFill="1" applyBorder="1" applyAlignment="1" applyProtection="1">
      <alignment/>
      <protection locked="0"/>
    </xf>
    <xf numFmtId="0" fontId="27" fillId="0" borderId="44" xfId="0" applyFont="1" applyBorder="1" applyAlignment="1">
      <alignment wrapText="1"/>
    </xf>
    <xf numFmtId="0" fontId="0" fillId="0" borderId="44" xfId="62" applyFont="1" applyFill="1" applyBorder="1">
      <alignment/>
      <protection/>
    </xf>
    <xf numFmtId="0" fontId="7" fillId="0" borderId="38" xfId="62" applyFont="1" applyFill="1" applyBorder="1" applyAlignment="1" applyProtection="1">
      <alignment horizontal="center" vertical="center" wrapText="1"/>
      <protection/>
    </xf>
    <xf numFmtId="0" fontId="7" fillId="0" borderId="39" xfId="62" applyFont="1" applyFill="1" applyBorder="1" applyAlignment="1" applyProtection="1">
      <alignment horizontal="center" vertical="center" wrapText="1"/>
      <protection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Fill="1">
      <alignment/>
      <protection/>
    </xf>
    <xf numFmtId="164" fontId="0" fillId="0" borderId="0" xfId="0" applyNumberFormat="1" applyFont="1" applyFill="1" applyAlignment="1">
      <alignment vertical="center" wrapText="1"/>
    </xf>
    <xf numFmtId="0" fontId="11" fillId="0" borderId="10" xfId="63" applyFont="1" applyFill="1" applyBorder="1" applyAlignment="1" applyProtection="1">
      <alignment horizontal="left" vertical="center" indent="1"/>
      <protection/>
    </xf>
    <xf numFmtId="0" fontId="11" fillId="0" borderId="0" xfId="63" applyFont="1" applyFill="1" applyAlignment="1" applyProtection="1">
      <alignment vertical="center"/>
      <protection/>
    </xf>
    <xf numFmtId="0" fontId="11" fillId="0" borderId="42" xfId="63" applyFont="1" applyFill="1" applyBorder="1" applyAlignment="1" applyProtection="1">
      <alignment horizontal="left" vertical="center" indent="1"/>
      <protection/>
    </xf>
    <xf numFmtId="0" fontId="11" fillId="0" borderId="34" xfId="63" applyFont="1" applyFill="1" applyBorder="1" applyAlignment="1" applyProtection="1">
      <alignment horizontal="left" vertical="center" wrapText="1" indent="1"/>
      <protection/>
    </xf>
    <xf numFmtId="164" fontId="11" fillId="0" borderId="34" xfId="63" applyNumberFormat="1" applyFont="1" applyFill="1" applyBorder="1" applyAlignment="1" applyProtection="1">
      <alignment vertical="center"/>
      <protection locked="0"/>
    </xf>
    <xf numFmtId="164" fontId="11" fillId="0" borderId="51" xfId="63" applyNumberFormat="1" applyFont="1" applyFill="1" applyBorder="1" applyAlignment="1" applyProtection="1">
      <alignment vertical="center"/>
      <protection/>
    </xf>
    <xf numFmtId="0" fontId="11" fillId="0" borderId="14" xfId="63" applyFont="1" applyFill="1" applyBorder="1" applyAlignment="1" applyProtection="1">
      <alignment horizontal="left" vertical="center" indent="1"/>
      <protection/>
    </xf>
    <xf numFmtId="0" fontId="11" fillId="0" borderId="12" xfId="63" applyFont="1" applyFill="1" applyBorder="1" applyAlignment="1" applyProtection="1">
      <alignment horizontal="left" vertical="center" wrapText="1" indent="1"/>
      <protection/>
    </xf>
    <xf numFmtId="164" fontId="11" fillId="0" borderId="12" xfId="63" applyNumberFormat="1" applyFont="1" applyFill="1" applyBorder="1" applyAlignment="1" applyProtection="1">
      <alignment vertical="center"/>
      <protection locked="0"/>
    </xf>
    <xf numFmtId="164" fontId="11" fillId="0" borderId="18" xfId="63" applyNumberFormat="1" applyFont="1" applyFill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26" xfId="63" applyFont="1" applyFill="1" applyBorder="1" applyAlignment="1" applyProtection="1">
      <alignment horizontal="left" vertical="center" wrapText="1" indent="1"/>
      <protection/>
    </xf>
    <xf numFmtId="164" fontId="11" fillId="0" borderId="26" xfId="63" applyNumberFormat="1" applyFont="1" applyFill="1" applyBorder="1" applyAlignment="1" applyProtection="1">
      <alignment vertical="center"/>
      <protection locked="0"/>
    </xf>
    <xf numFmtId="164" fontId="11" fillId="0" borderId="29" xfId="63" applyNumberFormat="1" applyFont="1" applyFill="1" applyBorder="1" applyAlignment="1" applyProtection="1">
      <alignment vertical="center"/>
      <protection/>
    </xf>
    <xf numFmtId="0" fontId="11" fillId="0" borderId="12" xfId="63" applyFont="1" applyFill="1" applyBorder="1" applyAlignment="1" applyProtection="1">
      <alignment horizontal="left" vertical="center" indent="1"/>
      <protection/>
    </xf>
    <xf numFmtId="164" fontId="7" fillId="0" borderId="11" xfId="63" applyNumberFormat="1" applyFont="1" applyFill="1" applyBorder="1" applyAlignment="1" applyProtection="1">
      <alignment vertical="center"/>
      <protection/>
    </xf>
    <xf numFmtId="164" fontId="7" fillId="0" borderId="13" xfId="63" applyNumberFormat="1" applyFont="1" applyFill="1" applyBorder="1" applyAlignment="1" applyProtection="1">
      <alignment vertical="center"/>
      <protection/>
    </xf>
    <xf numFmtId="0" fontId="11" fillId="0" borderId="26" xfId="63" applyFont="1" applyFill="1" applyBorder="1" applyAlignment="1" applyProtection="1">
      <alignment horizontal="left" vertical="center" indent="1"/>
      <protection/>
    </xf>
    <xf numFmtId="164" fontId="7" fillId="0" borderId="11" xfId="63" applyNumberFormat="1" applyFont="1" applyFill="1" applyBorder="1" applyProtection="1">
      <alignment/>
      <protection/>
    </xf>
    <xf numFmtId="164" fontId="7" fillId="0" borderId="13" xfId="63" applyNumberFormat="1" applyFont="1" applyFill="1" applyBorder="1" applyProtection="1">
      <alignment/>
      <protection/>
    </xf>
    <xf numFmtId="0" fontId="11" fillId="0" borderId="0" xfId="63" applyFont="1" applyFill="1" applyProtection="1">
      <alignment/>
      <protection locked="0"/>
    </xf>
    <xf numFmtId="0" fontId="18" fillId="0" borderId="56" xfId="0" applyFont="1" applyFill="1" applyBorder="1" applyAlignment="1" applyProtection="1">
      <alignment horizontal="left" vertical="center" wrapText="1"/>
      <protection locked="0"/>
    </xf>
    <xf numFmtId="0" fontId="18" fillId="0" borderId="57" xfId="0" applyFont="1" applyFill="1" applyBorder="1" applyAlignment="1" applyProtection="1">
      <alignment horizontal="left" vertical="center" wrapText="1"/>
      <protection locked="0"/>
    </xf>
    <xf numFmtId="0" fontId="2" fillId="0" borderId="0" xfId="63" applyFont="1" applyFill="1" applyProtection="1">
      <alignment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7" fillId="0" borderId="15" xfId="62" applyFont="1" applyFill="1" applyBorder="1" applyAlignment="1" applyProtection="1">
      <alignment horizontal="left" vertical="center" wrapText="1" indent="1"/>
      <protection/>
    </xf>
    <xf numFmtId="0" fontId="7" fillId="0" borderId="16" xfId="62" applyFont="1" applyFill="1" applyBorder="1" applyAlignment="1" applyProtection="1">
      <alignment horizontal="left" vertical="center" wrapText="1" indent="1"/>
      <protection/>
    </xf>
    <xf numFmtId="49" fontId="11" fillId="0" borderId="26" xfId="62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2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164" fontId="18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9" xfId="62" applyFont="1" applyFill="1" applyBorder="1" applyProtection="1">
      <alignment/>
      <protection/>
    </xf>
    <xf numFmtId="0" fontId="0" fillId="0" borderId="40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0" fillId="0" borderId="43" xfId="62" applyFont="1" applyFill="1" applyBorder="1" applyAlignment="1" applyProtection="1">
      <alignment horizontal="center" vertical="center"/>
      <protection/>
    </xf>
    <xf numFmtId="166" fontId="0" fillId="0" borderId="59" xfId="40" applyNumberFormat="1" applyFont="1" applyFill="1" applyBorder="1" applyAlignment="1" applyProtection="1">
      <alignment/>
      <protection locked="0"/>
    </xf>
    <xf numFmtId="0" fontId="0" fillId="0" borderId="45" xfId="62" applyFont="1" applyFill="1" applyBorder="1">
      <alignment/>
      <protection/>
    </xf>
    <xf numFmtId="164" fontId="11" fillId="0" borderId="0" xfId="63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164" fontId="30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4" fillId="0" borderId="38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 applyProtection="1">
      <alignment horizontal="lef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1" xfId="0" applyFont="1" applyFill="1" applyBorder="1" applyAlignment="1" applyProtection="1">
      <alignment horizontal="left" vertical="center" wrapText="1" indent="8"/>
      <protection/>
    </xf>
    <xf numFmtId="0" fontId="14" fillId="0" borderId="26" xfId="0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 applyProtection="1">
      <alignment vertical="center" wrapTex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164" fontId="0" fillId="0" borderId="12" xfId="0" applyNumberFormat="1" applyFill="1" applyBorder="1" applyAlignment="1">
      <alignment vertical="center" wrapTex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63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left" vertical="center" wrapText="1" indent="2"/>
      <protection locked="0"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14" fillId="0" borderId="42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51" xfId="0" applyNumberFormat="1" applyFont="1" applyFill="1" applyBorder="1" applyAlignment="1" applyProtection="1">
      <alignment vertical="center" wrapText="1"/>
      <protection locked="0"/>
    </xf>
    <xf numFmtId="164" fontId="14" fillId="0" borderId="50" xfId="0" applyNumberFormat="1" applyFont="1" applyFill="1" applyBorder="1" applyAlignment="1" applyProtection="1">
      <alignment vertical="center" wrapText="1"/>
      <protection/>
    </xf>
    <xf numFmtId="164" fontId="0" fillId="33" borderId="6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right" vertical="center" shrinkToFit="1"/>
      <protection/>
    </xf>
    <xf numFmtId="164" fontId="2" fillId="0" borderId="0" xfId="62" applyNumberFormat="1" applyFont="1" applyFill="1" applyAlignment="1" applyProtection="1">
      <alignment horizontal="right" vertical="center" indent="1"/>
      <protection/>
    </xf>
    <xf numFmtId="41" fontId="18" fillId="0" borderId="58" xfId="0" applyNumberFormat="1" applyFont="1" applyFill="1" applyBorder="1" applyAlignment="1" applyProtection="1">
      <alignment horizontal="center" vertical="center" wrapText="1"/>
      <protection locked="0"/>
    </xf>
    <xf numFmtId="4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41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indent="1"/>
      <protection locked="0"/>
    </xf>
    <xf numFmtId="41" fontId="2" fillId="0" borderId="33" xfId="0" applyNumberFormat="1" applyFont="1" applyBorder="1" applyAlignment="1" applyProtection="1">
      <alignment horizontal="right" vertical="center" indent="1"/>
      <protection locked="0"/>
    </xf>
    <xf numFmtId="41" fontId="2" fillId="0" borderId="33" xfId="0" applyNumberFormat="1" applyFont="1" applyBorder="1" applyAlignment="1" applyProtection="1">
      <alignment horizontal="left" vertical="center" indent="1"/>
      <protection locked="0"/>
    </xf>
    <xf numFmtId="3" fontId="2" fillId="0" borderId="27" xfId="0" applyNumberFormat="1" applyFont="1" applyBorder="1" applyAlignment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34" fillId="0" borderId="12" xfId="61" applyFont="1" applyFill="1" applyBorder="1" applyAlignment="1" applyProtection="1">
      <alignment vertical="center" wrapText="1"/>
      <protection/>
    </xf>
    <xf numFmtId="3" fontId="35" fillId="0" borderId="12" xfId="61" applyNumberFormat="1" applyFont="1" applyFill="1" applyBorder="1" applyAlignment="1" applyProtection="1">
      <alignment vertical="center"/>
      <protection/>
    </xf>
    <xf numFmtId="3" fontId="34" fillId="0" borderId="12" xfId="61" applyNumberFormat="1" applyFont="1" applyFill="1" applyBorder="1" applyAlignment="1" applyProtection="1">
      <alignment vertical="center"/>
      <protection/>
    </xf>
    <xf numFmtId="164" fontId="11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1" fontId="2" fillId="0" borderId="33" xfId="0" applyNumberFormat="1" applyFont="1" applyBorder="1" applyAlignment="1" applyProtection="1">
      <alignment horizontal="center" vertical="center"/>
      <protection locked="0"/>
    </xf>
    <xf numFmtId="0" fontId="7" fillId="0" borderId="0" xfId="62" applyFont="1" applyFill="1" applyAlignment="1" applyProtection="1">
      <alignment horizontal="center"/>
      <protection/>
    </xf>
    <xf numFmtId="164" fontId="13" fillId="0" borderId="31" xfId="62" applyNumberFormat="1" applyFont="1" applyFill="1" applyBorder="1" applyAlignment="1" applyProtection="1">
      <alignment horizontal="left" vertical="center"/>
      <protection/>
    </xf>
    <xf numFmtId="0" fontId="2" fillId="0" borderId="0" xfId="62" applyFont="1" applyFill="1" applyAlignment="1">
      <alignment horizontal="right"/>
      <protection/>
    </xf>
    <xf numFmtId="0" fontId="0" fillId="0" borderId="0" xfId="0" applyAlignment="1">
      <alignment horizontal="right"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164" fontId="13" fillId="0" borderId="31" xfId="62" applyNumberFormat="1" applyFont="1" applyFill="1" applyBorder="1" applyAlignment="1" applyProtection="1">
      <alignment horizontal="left"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 applyProtection="1">
      <alignment horizontal="center"/>
      <protection/>
    </xf>
    <xf numFmtId="0" fontId="6" fillId="0" borderId="0" xfId="62" applyFont="1" applyFill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62" applyFont="1" applyFill="1" applyAlignment="1">
      <alignment horizontal="center"/>
      <protection/>
    </xf>
    <xf numFmtId="164" fontId="10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2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 applyProtection="1">
      <alignment horizontal="left"/>
      <protection/>
    </xf>
    <xf numFmtId="0" fontId="7" fillId="0" borderId="11" xfId="62" applyFont="1" applyFill="1" applyBorder="1" applyAlignment="1" applyProtection="1">
      <alignment horizontal="left"/>
      <protection/>
    </xf>
    <xf numFmtId="0" fontId="14" fillId="0" borderId="67" xfId="62" applyFont="1" applyFill="1" applyBorder="1" applyAlignment="1">
      <alignment horizontal="justify" vertical="center" wrapText="1"/>
      <protection/>
    </xf>
    <xf numFmtId="164" fontId="4" fillId="0" borderId="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5" fillId="0" borderId="31" xfId="0" applyFont="1" applyFill="1" applyBorder="1" applyAlignment="1" applyProtection="1">
      <alignment horizontal="right"/>
      <protection/>
    </xf>
    <xf numFmtId="0" fontId="0" fillId="0" borderId="31" xfId="0" applyBorder="1" applyAlignment="1">
      <alignment horizontal="right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 applyProtection="1">
      <alignment horizontal="right"/>
      <protection/>
    </xf>
    <xf numFmtId="0" fontId="7" fillId="0" borderId="62" xfId="0" applyFont="1" applyBorder="1" applyAlignment="1" applyProtection="1">
      <alignment horizontal="left" vertical="center" indent="2"/>
      <protection/>
    </xf>
    <xf numFmtId="0" fontId="7" fillId="0" borderId="69" xfId="0" applyFont="1" applyBorder="1" applyAlignment="1" applyProtection="1">
      <alignment horizontal="left" vertical="center" indent="2"/>
      <protection/>
    </xf>
    <xf numFmtId="0" fontId="13" fillId="0" borderId="63" xfId="63" applyFont="1" applyFill="1" applyBorder="1" applyAlignment="1" applyProtection="1">
      <alignment horizontal="left" vertical="center" indent="1"/>
      <protection/>
    </xf>
    <xf numFmtId="0" fontId="13" fillId="0" borderId="70" xfId="63" applyFont="1" applyFill="1" applyBorder="1" applyAlignment="1" applyProtection="1">
      <alignment horizontal="left" vertical="center" indent="1"/>
      <protection/>
    </xf>
    <xf numFmtId="0" fontId="13" fillId="0" borderId="32" xfId="63" applyFont="1" applyFill="1" applyBorder="1" applyAlignment="1" applyProtection="1">
      <alignment horizontal="left" vertical="center" indent="1"/>
      <protection/>
    </xf>
    <xf numFmtId="0" fontId="6" fillId="0" borderId="0" xfId="63" applyFont="1" applyFill="1" applyAlignment="1" applyProtection="1">
      <alignment horizontal="center" wrapText="1"/>
      <protection/>
    </xf>
    <xf numFmtId="0" fontId="6" fillId="0" borderId="0" xfId="63" applyFont="1" applyFill="1" applyAlignment="1" applyProtection="1">
      <alignment horizontal="center"/>
      <protection/>
    </xf>
    <xf numFmtId="164" fontId="5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>
      <alignment horizontal="justify" vertical="center" wrapText="1"/>
    </xf>
    <xf numFmtId="0" fontId="32" fillId="0" borderId="0" xfId="0" applyFont="1" applyAlignment="1">
      <alignment horizontal="center" wrapText="1"/>
    </xf>
    <xf numFmtId="164" fontId="7" fillId="0" borderId="6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ás 2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_KVRENMUNKA" xfId="62"/>
    <cellStyle name="Normál_SEGEDLETEK" xfId="63"/>
    <cellStyle name="Összesen" xfId="64"/>
    <cellStyle name="Currency" xfId="65"/>
    <cellStyle name="Currency [0]" xfId="66"/>
    <cellStyle name="Pénznem 2" xfId="67"/>
    <cellStyle name="Pénznem 2 2" xfId="68"/>
    <cellStyle name="Pénznem 3" xfId="69"/>
    <cellStyle name="Pénznem 4" xfId="70"/>
    <cellStyle name="Rossz" xfId="71"/>
    <cellStyle name="Semleges" xfId="72"/>
    <cellStyle name="Számítás" xfId="73"/>
    <cellStyle name="Percent" xfId="74"/>
    <cellStyle name="Százalék 2" xfId="7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112</v>
      </c>
    </row>
    <row r="4" spans="1:2" ht="12.75">
      <c r="A4" s="54"/>
      <c r="B4" s="54"/>
    </row>
    <row r="5" spans="1:2" s="59" customFormat="1" ht="15.75">
      <c r="A5" s="39" t="s">
        <v>198</v>
      </c>
      <c r="B5" s="58"/>
    </row>
    <row r="6" spans="1:2" ht="12.75">
      <c r="A6" s="54"/>
      <c r="B6" s="54"/>
    </row>
    <row r="7" spans="1:2" ht="12.75">
      <c r="A7" s="54" t="s">
        <v>151</v>
      </c>
      <c r="B7" s="54" t="s">
        <v>200</v>
      </c>
    </row>
    <row r="8" spans="1:2" ht="12.75">
      <c r="A8" s="54" t="s">
        <v>113</v>
      </c>
      <c r="B8" s="54" t="s">
        <v>201</v>
      </c>
    </row>
    <row r="9" spans="1:2" ht="12.75">
      <c r="A9" s="54" t="s">
        <v>196</v>
      </c>
      <c r="B9" s="54" t="s">
        <v>202</v>
      </c>
    </row>
    <row r="10" spans="1:2" ht="12.75">
      <c r="A10" s="54"/>
      <c r="B10" s="54"/>
    </row>
    <row r="11" spans="1:2" ht="12.75">
      <c r="A11" s="54"/>
      <c r="B11" s="54"/>
    </row>
    <row r="12" spans="1:2" s="59" customFormat="1" ht="15.75">
      <c r="A12" s="39" t="s">
        <v>199</v>
      </c>
      <c r="B12" s="58"/>
    </row>
    <row r="13" spans="1:2" ht="12.75">
      <c r="A13" s="54"/>
      <c r="B13" s="54"/>
    </row>
    <row r="14" spans="1:2" ht="12.75">
      <c r="A14" s="54" t="s">
        <v>123</v>
      </c>
      <c r="B14" s="54" t="s">
        <v>203</v>
      </c>
    </row>
    <row r="15" spans="1:2" ht="12.75">
      <c r="A15" s="54" t="s">
        <v>114</v>
      </c>
      <c r="B15" s="54" t="s">
        <v>204</v>
      </c>
    </row>
    <row r="16" spans="1:2" ht="12.75">
      <c r="A16" s="54" t="s">
        <v>197</v>
      </c>
      <c r="B16" s="54" t="s">
        <v>205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549</v>
      </c>
      <c r="B1" s="430"/>
      <c r="C1" s="430"/>
      <c r="D1" s="135"/>
      <c r="E1" s="135"/>
      <c r="F1" s="135"/>
    </row>
    <row r="2" spans="1:6" ht="15.75">
      <c r="A2" s="433" t="s">
        <v>508</v>
      </c>
      <c r="B2" s="437"/>
      <c r="C2" s="437"/>
      <c r="D2" s="437"/>
      <c r="E2" s="437"/>
      <c r="F2" s="437"/>
    </row>
    <row r="3" spans="1:6" ht="15.75" customHeight="1">
      <c r="A3" s="438" t="s">
        <v>438</v>
      </c>
      <c r="B3" s="438"/>
      <c r="C3" s="438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2547142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>
        <v>2547142</v>
      </c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10000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/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/>
    </row>
    <row r="42" spans="1:3" s="164" customFormat="1" ht="12" customHeight="1">
      <c r="A42" s="168" t="s">
        <v>132</v>
      </c>
      <c r="B42" s="169" t="s">
        <v>247</v>
      </c>
      <c r="C42" s="170"/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>
        <v>10000</v>
      </c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2557142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32300549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>
        <v>32300549</v>
      </c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32300549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34857691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34667191</v>
      </c>
    </row>
    <row r="95" spans="1:3" s="192" customFormat="1" ht="12" customHeight="1">
      <c r="A95" s="193" t="s">
        <v>84</v>
      </c>
      <c r="B95" s="194" t="s">
        <v>43</v>
      </c>
      <c r="C95" s="195">
        <v>26458220</v>
      </c>
    </row>
    <row r="96" spans="1:3" s="192" customFormat="1" ht="12" customHeight="1">
      <c r="A96" s="168" t="s">
        <v>85</v>
      </c>
      <c r="B96" s="196" t="s">
        <v>138</v>
      </c>
      <c r="C96" s="170">
        <v>5469409</v>
      </c>
    </row>
    <row r="97" spans="1:3" s="192" customFormat="1" ht="12" customHeight="1">
      <c r="A97" s="168" t="s">
        <v>86</v>
      </c>
      <c r="B97" s="196" t="s">
        <v>108</v>
      </c>
      <c r="C97" s="174">
        <v>2739562</v>
      </c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190500</v>
      </c>
    </row>
    <row r="111" spans="1:3" s="192" customFormat="1" ht="12" customHeight="1">
      <c r="A111" s="165" t="s">
        <v>90</v>
      </c>
      <c r="B111" s="196" t="s">
        <v>172</v>
      </c>
      <c r="C111" s="167">
        <v>190500</v>
      </c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34857691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34857691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-32300549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32300549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550</v>
      </c>
      <c r="B1" s="430"/>
      <c r="C1" s="430"/>
      <c r="D1" s="135"/>
      <c r="E1" s="135"/>
      <c r="F1" s="135"/>
    </row>
    <row r="2" spans="1:6" ht="15.75">
      <c r="A2" s="433" t="s">
        <v>530</v>
      </c>
      <c r="B2" s="437"/>
      <c r="C2" s="437"/>
      <c r="D2" s="437"/>
      <c r="E2" s="437"/>
      <c r="F2" s="437"/>
    </row>
    <row r="3" spans="1:6" ht="15.75" customHeight="1">
      <c r="A3" s="438" t="s">
        <v>438</v>
      </c>
      <c r="B3" s="438"/>
      <c r="C3" s="438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162" t="s">
        <v>207</v>
      </c>
      <c r="C7" s="163">
        <f>+C8+C9+C10+C11+C12+C13</f>
        <v>0</v>
      </c>
    </row>
    <row r="8" spans="1:3" s="164" customFormat="1" ht="12" customHeight="1" thickBot="1">
      <c r="A8" s="161" t="s">
        <v>13</v>
      </c>
      <c r="B8" s="166" t="s">
        <v>208</v>
      </c>
      <c r="C8" s="167"/>
    </row>
    <row r="9" spans="1:3" s="164" customFormat="1" ht="12" customHeight="1">
      <c r="A9" s="165" t="s">
        <v>84</v>
      </c>
      <c r="B9" s="169" t="s">
        <v>209</v>
      </c>
      <c r="C9" s="170"/>
    </row>
    <row r="10" spans="1:3" s="164" customFormat="1" ht="12" customHeight="1">
      <c r="A10" s="168" t="s">
        <v>85</v>
      </c>
      <c r="B10" s="169" t="s">
        <v>210</v>
      </c>
      <c r="C10" s="170"/>
    </row>
    <row r="11" spans="1:3" s="164" customFormat="1" ht="12" customHeight="1">
      <c r="A11" s="168" t="s">
        <v>86</v>
      </c>
      <c r="B11" s="169" t="s">
        <v>211</v>
      </c>
      <c r="C11" s="170"/>
    </row>
    <row r="12" spans="1:3" s="164" customFormat="1" ht="12" customHeight="1">
      <c r="A12" s="168" t="s">
        <v>87</v>
      </c>
      <c r="B12" s="169" t="s">
        <v>212</v>
      </c>
      <c r="C12" s="170"/>
    </row>
    <row r="13" spans="1:3" s="164" customFormat="1" ht="12" customHeight="1" thickBot="1">
      <c r="A13" s="168" t="s">
        <v>109</v>
      </c>
      <c r="B13" s="172" t="s">
        <v>213</v>
      </c>
      <c r="C13" s="170"/>
    </row>
    <row r="14" spans="1:3" s="164" customFormat="1" ht="12" customHeight="1" thickBot="1">
      <c r="A14" s="171" t="s">
        <v>88</v>
      </c>
      <c r="B14" s="173" t="s">
        <v>214</v>
      </c>
      <c r="C14" s="163">
        <f>+C15+C16+C17+C18+C19</f>
        <v>2547142</v>
      </c>
    </row>
    <row r="15" spans="1:3" s="164" customFormat="1" ht="12" customHeight="1" thickBot="1">
      <c r="A15" s="161" t="s">
        <v>14</v>
      </c>
      <c r="B15" s="166" t="s">
        <v>215</v>
      </c>
      <c r="C15" s="167"/>
    </row>
    <row r="16" spans="1:3" s="164" customFormat="1" ht="12" customHeight="1">
      <c r="A16" s="165" t="s">
        <v>90</v>
      </c>
      <c r="B16" s="169" t="s">
        <v>216</v>
      </c>
      <c r="C16" s="170"/>
    </row>
    <row r="17" spans="1:3" s="164" customFormat="1" ht="12" customHeight="1">
      <c r="A17" s="168" t="s">
        <v>91</v>
      </c>
      <c r="B17" s="169" t="s">
        <v>217</v>
      </c>
      <c r="C17" s="170"/>
    </row>
    <row r="18" spans="1:3" s="164" customFormat="1" ht="12" customHeight="1">
      <c r="A18" s="168" t="s">
        <v>92</v>
      </c>
      <c r="B18" s="169" t="s">
        <v>218</v>
      </c>
      <c r="C18" s="170"/>
    </row>
    <row r="19" spans="1:3" s="164" customFormat="1" ht="12" customHeight="1">
      <c r="A19" s="168" t="s">
        <v>93</v>
      </c>
      <c r="B19" s="169" t="s">
        <v>219</v>
      </c>
      <c r="C19" s="170">
        <v>2547142</v>
      </c>
    </row>
    <row r="20" spans="1:3" s="164" customFormat="1" ht="12" customHeight="1" thickBot="1">
      <c r="A20" s="168" t="s">
        <v>94</v>
      </c>
      <c r="B20" s="172" t="s">
        <v>220</v>
      </c>
      <c r="C20" s="174"/>
    </row>
    <row r="21" spans="1:3" s="164" customFormat="1" ht="12" customHeight="1" thickBot="1">
      <c r="A21" s="171" t="s">
        <v>103</v>
      </c>
      <c r="B21" s="162" t="s">
        <v>221</v>
      </c>
      <c r="C21" s="163">
        <f>+C22+C23+C24+C25+C26</f>
        <v>0</v>
      </c>
    </row>
    <row r="22" spans="1:3" s="164" customFormat="1" ht="12" customHeight="1" thickBot="1">
      <c r="A22" s="161" t="s">
        <v>15</v>
      </c>
      <c r="B22" s="166" t="s">
        <v>222</v>
      </c>
      <c r="C22" s="167"/>
    </row>
    <row r="23" spans="1:3" s="164" customFormat="1" ht="12" customHeight="1">
      <c r="A23" s="165" t="s">
        <v>73</v>
      </c>
      <c r="B23" s="169" t="s">
        <v>223</v>
      </c>
      <c r="C23" s="170"/>
    </row>
    <row r="24" spans="1:3" s="164" customFormat="1" ht="12" customHeight="1">
      <c r="A24" s="168" t="s">
        <v>74</v>
      </c>
      <c r="B24" s="169" t="s">
        <v>224</v>
      </c>
      <c r="C24" s="170"/>
    </row>
    <row r="25" spans="1:3" s="164" customFormat="1" ht="12" customHeight="1">
      <c r="A25" s="168" t="s">
        <v>75</v>
      </c>
      <c r="B25" s="169" t="s">
        <v>225</v>
      </c>
      <c r="C25" s="170"/>
    </row>
    <row r="26" spans="1:3" s="164" customFormat="1" ht="12" customHeight="1">
      <c r="A26" s="168" t="s">
        <v>76</v>
      </c>
      <c r="B26" s="169" t="s">
        <v>226</v>
      </c>
      <c r="C26" s="170"/>
    </row>
    <row r="27" spans="1:3" s="164" customFormat="1" ht="12" customHeight="1" thickBot="1">
      <c r="A27" s="168" t="s">
        <v>126</v>
      </c>
      <c r="B27" s="172" t="s">
        <v>227</v>
      </c>
      <c r="C27" s="174"/>
    </row>
    <row r="28" spans="1:3" s="164" customFormat="1" ht="12" customHeight="1" thickBot="1">
      <c r="A28" s="171" t="s">
        <v>127</v>
      </c>
      <c r="B28" s="162" t="s">
        <v>228</v>
      </c>
      <c r="C28" s="175">
        <f>+C29+C32+C33+C34</f>
        <v>0</v>
      </c>
    </row>
    <row r="29" spans="1:3" s="164" customFormat="1" ht="12" customHeight="1" thickBot="1">
      <c r="A29" s="161" t="s">
        <v>128</v>
      </c>
      <c r="B29" s="166" t="s">
        <v>230</v>
      </c>
      <c r="C29" s="176">
        <f>+C30+C31</f>
        <v>0</v>
      </c>
    </row>
    <row r="30" spans="1:3" s="164" customFormat="1" ht="12" customHeight="1">
      <c r="A30" s="165" t="s">
        <v>229</v>
      </c>
      <c r="B30" s="169" t="s">
        <v>232</v>
      </c>
      <c r="C30" s="170"/>
    </row>
    <row r="31" spans="1:3" s="164" customFormat="1" ht="12" customHeight="1">
      <c r="A31" s="168" t="s">
        <v>231</v>
      </c>
      <c r="B31" s="169" t="s">
        <v>234</v>
      </c>
      <c r="C31" s="170"/>
    </row>
    <row r="32" spans="1:3" s="164" customFormat="1" ht="12" customHeight="1">
      <c r="A32" s="168" t="s">
        <v>233</v>
      </c>
      <c r="B32" s="169" t="s">
        <v>236</v>
      </c>
      <c r="C32" s="170"/>
    </row>
    <row r="33" spans="1:3" s="164" customFormat="1" ht="12" customHeight="1">
      <c r="A33" s="168" t="s">
        <v>235</v>
      </c>
      <c r="B33" s="169" t="s">
        <v>238</v>
      </c>
      <c r="C33" s="170"/>
    </row>
    <row r="34" spans="1:3" s="164" customFormat="1" ht="12" customHeight="1" thickBot="1">
      <c r="A34" s="168" t="s">
        <v>237</v>
      </c>
      <c r="B34" s="172" t="s">
        <v>240</v>
      </c>
      <c r="C34" s="174"/>
    </row>
    <row r="35" spans="1:3" s="164" customFormat="1" ht="12" customHeight="1" thickBot="1">
      <c r="A35" s="171" t="s">
        <v>239</v>
      </c>
      <c r="B35" s="162" t="s">
        <v>241</v>
      </c>
      <c r="C35" s="163">
        <f>SUM(C36:C45)</f>
        <v>10000</v>
      </c>
    </row>
    <row r="36" spans="1:3" s="164" customFormat="1" ht="12" customHeight="1" thickBot="1">
      <c r="A36" s="161" t="s">
        <v>17</v>
      </c>
      <c r="B36" s="166" t="s">
        <v>242</v>
      </c>
      <c r="C36" s="167"/>
    </row>
    <row r="37" spans="1:3" s="164" customFormat="1" ht="12" customHeight="1">
      <c r="A37" s="165" t="s">
        <v>77</v>
      </c>
      <c r="B37" s="169" t="s">
        <v>243</v>
      </c>
      <c r="C37" s="170"/>
    </row>
    <row r="38" spans="1:3" s="164" customFormat="1" ht="12" customHeight="1">
      <c r="A38" s="168" t="s">
        <v>78</v>
      </c>
      <c r="B38" s="169" t="s">
        <v>244</v>
      </c>
      <c r="C38" s="170"/>
    </row>
    <row r="39" spans="1:3" s="164" customFormat="1" ht="12" customHeight="1">
      <c r="A39" s="168" t="s">
        <v>79</v>
      </c>
      <c r="B39" s="169" t="s">
        <v>245</v>
      </c>
      <c r="C39" s="170"/>
    </row>
    <row r="40" spans="1:3" s="164" customFormat="1" ht="12" customHeight="1">
      <c r="A40" s="168" t="s">
        <v>130</v>
      </c>
      <c r="B40" s="169" t="s">
        <v>246</v>
      </c>
      <c r="C40" s="170"/>
    </row>
    <row r="41" spans="1:3" s="164" customFormat="1" ht="12" customHeight="1">
      <c r="A41" s="168" t="s">
        <v>131</v>
      </c>
      <c r="B41" s="169" t="s">
        <v>247</v>
      </c>
      <c r="C41" s="170"/>
    </row>
    <row r="42" spans="1:3" s="164" customFormat="1" ht="12" customHeight="1">
      <c r="A42" s="168" t="s">
        <v>132</v>
      </c>
      <c r="B42" s="169" t="s">
        <v>248</v>
      </c>
      <c r="C42" s="170"/>
    </row>
    <row r="43" spans="1:3" s="164" customFormat="1" ht="12" customHeight="1">
      <c r="A43" s="168" t="s">
        <v>133</v>
      </c>
      <c r="B43" s="169" t="s">
        <v>249</v>
      </c>
      <c r="C43" s="170"/>
    </row>
    <row r="44" spans="1:3" s="164" customFormat="1" ht="12" customHeight="1">
      <c r="A44" s="168" t="s">
        <v>134</v>
      </c>
      <c r="B44" s="169" t="s">
        <v>251</v>
      </c>
      <c r="C44" s="177"/>
    </row>
    <row r="45" spans="1:3" s="164" customFormat="1" ht="12" customHeight="1" thickBot="1">
      <c r="A45" s="168" t="s">
        <v>250</v>
      </c>
      <c r="B45" s="172" t="s">
        <v>253</v>
      </c>
      <c r="C45" s="178">
        <v>10000</v>
      </c>
    </row>
    <row r="46" spans="1:3" s="164" customFormat="1" ht="12" customHeight="1" thickBot="1">
      <c r="A46" s="171" t="s">
        <v>252</v>
      </c>
      <c r="B46" s="162" t="s">
        <v>254</v>
      </c>
      <c r="C46" s="163">
        <f>SUM(C47:C51)</f>
        <v>0</v>
      </c>
    </row>
    <row r="47" spans="1:3" s="164" customFormat="1" ht="12" customHeight="1" thickBot="1">
      <c r="A47" s="161" t="s">
        <v>18</v>
      </c>
      <c r="B47" s="166" t="s">
        <v>255</v>
      </c>
      <c r="C47" s="179"/>
    </row>
    <row r="48" spans="1:3" s="164" customFormat="1" ht="12" customHeight="1">
      <c r="A48" s="165" t="s">
        <v>80</v>
      </c>
      <c r="B48" s="169" t="s">
        <v>256</v>
      </c>
      <c r="C48" s="177"/>
    </row>
    <row r="49" spans="1:3" s="164" customFormat="1" ht="12" customHeight="1">
      <c r="A49" s="168" t="s">
        <v>81</v>
      </c>
      <c r="B49" s="169" t="s">
        <v>258</v>
      </c>
      <c r="C49" s="177"/>
    </row>
    <row r="50" spans="1:3" s="164" customFormat="1" ht="12" customHeight="1">
      <c r="A50" s="168" t="s">
        <v>257</v>
      </c>
      <c r="B50" s="169" t="s">
        <v>260</v>
      </c>
      <c r="C50" s="177"/>
    </row>
    <row r="51" spans="1:3" s="164" customFormat="1" ht="12" customHeight="1" thickBot="1">
      <c r="A51" s="168" t="s">
        <v>259</v>
      </c>
      <c r="B51" s="172" t="s">
        <v>262</v>
      </c>
      <c r="C51" s="178"/>
    </row>
    <row r="52" spans="1:3" s="164" customFormat="1" ht="12" customHeight="1" thickBot="1">
      <c r="A52" s="171" t="s">
        <v>261</v>
      </c>
      <c r="B52" s="162" t="s">
        <v>263</v>
      </c>
      <c r="C52" s="163">
        <f>SUM(C53:C55)</f>
        <v>0</v>
      </c>
    </row>
    <row r="53" spans="1:3" s="164" customFormat="1" ht="12" customHeight="1" thickBot="1">
      <c r="A53" s="161" t="s">
        <v>135</v>
      </c>
      <c r="B53" s="166" t="s">
        <v>264</v>
      </c>
      <c r="C53" s="167"/>
    </row>
    <row r="54" spans="1:3" s="164" customFormat="1" ht="12" customHeight="1">
      <c r="A54" s="165" t="s">
        <v>82</v>
      </c>
      <c r="B54" s="169" t="s">
        <v>265</v>
      </c>
      <c r="C54" s="170"/>
    </row>
    <row r="55" spans="1:3" s="164" customFormat="1" ht="12" customHeight="1">
      <c r="A55" s="168" t="s">
        <v>83</v>
      </c>
      <c r="B55" s="169" t="s">
        <v>267</v>
      </c>
      <c r="C55" s="170"/>
    </row>
    <row r="56" spans="1:3" s="164" customFormat="1" ht="12" customHeight="1" thickBot="1">
      <c r="A56" s="168" t="s">
        <v>266</v>
      </c>
      <c r="B56" s="172" t="s">
        <v>269</v>
      </c>
      <c r="C56" s="174"/>
    </row>
    <row r="57" spans="1:3" s="164" customFormat="1" ht="12" customHeight="1" thickBot="1">
      <c r="A57" s="171" t="s">
        <v>268</v>
      </c>
      <c r="B57" s="173" t="s">
        <v>270</v>
      </c>
      <c r="C57" s="163">
        <f>SUM(C58:C60)</f>
        <v>0</v>
      </c>
    </row>
    <row r="58" spans="1:3" s="164" customFormat="1" ht="12" customHeight="1" thickBot="1">
      <c r="A58" s="161" t="s">
        <v>20</v>
      </c>
      <c r="B58" s="166" t="s">
        <v>271</v>
      </c>
      <c r="C58" s="177"/>
    </row>
    <row r="59" spans="1:3" s="164" customFormat="1" ht="12" customHeight="1">
      <c r="A59" s="165" t="s">
        <v>136</v>
      </c>
      <c r="B59" s="169" t="s">
        <v>272</v>
      </c>
      <c r="C59" s="177"/>
    </row>
    <row r="60" spans="1:3" s="164" customFormat="1" ht="12" customHeight="1">
      <c r="A60" s="168" t="s">
        <v>137</v>
      </c>
      <c r="B60" s="169" t="s">
        <v>273</v>
      </c>
      <c r="C60" s="177"/>
    </row>
    <row r="61" spans="1:3" s="164" customFormat="1" ht="12" customHeight="1" thickBot="1">
      <c r="A61" s="168" t="s">
        <v>173</v>
      </c>
      <c r="B61" s="172" t="s">
        <v>275</v>
      </c>
      <c r="C61" s="177"/>
    </row>
    <row r="62" spans="1:3" s="164" customFormat="1" ht="12" customHeight="1" thickBot="1">
      <c r="A62" s="171" t="s">
        <v>274</v>
      </c>
      <c r="B62" s="162" t="s">
        <v>276</v>
      </c>
      <c r="C62" s="175">
        <f>+C7+C14+C21+C28+C35+C46+C52+C57</f>
        <v>2557142</v>
      </c>
    </row>
    <row r="63" spans="1:3" s="164" customFormat="1" ht="12" customHeight="1" thickBot="1">
      <c r="A63" s="161" t="s">
        <v>21</v>
      </c>
      <c r="B63" s="173" t="s">
        <v>278</v>
      </c>
      <c r="C63" s="163">
        <f>SUM(C64:C66)</f>
        <v>0</v>
      </c>
    </row>
    <row r="64" spans="1:3" s="164" customFormat="1" ht="12" customHeight="1" thickBot="1">
      <c r="A64" s="180" t="s">
        <v>277</v>
      </c>
      <c r="B64" s="166" t="s">
        <v>280</v>
      </c>
      <c r="C64" s="177"/>
    </row>
    <row r="65" spans="1:3" s="164" customFormat="1" ht="12" customHeight="1">
      <c r="A65" s="165" t="s">
        <v>279</v>
      </c>
      <c r="B65" s="169" t="s">
        <v>282</v>
      </c>
      <c r="C65" s="177"/>
    </row>
    <row r="66" spans="1:3" s="164" customFormat="1" ht="12" customHeight="1" thickBot="1">
      <c r="A66" s="168" t="s">
        <v>281</v>
      </c>
      <c r="B66" s="181" t="s">
        <v>284</v>
      </c>
      <c r="C66" s="177"/>
    </row>
    <row r="67" spans="1:3" s="164" customFormat="1" ht="12" customHeight="1" thickBot="1">
      <c r="A67" s="171" t="s">
        <v>283</v>
      </c>
      <c r="B67" s="173" t="s">
        <v>286</v>
      </c>
      <c r="C67" s="163">
        <f>SUM(C68:C71)</f>
        <v>0</v>
      </c>
    </row>
    <row r="68" spans="1:3" s="164" customFormat="1" ht="12" customHeight="1" thickBot="1">
      <c r="A68" s="180" t="s">
        <v>285</v>
      </c>
      <c r="B68" s="166" t="s">
        <v>287</v>
      </c>
      <c r="C68" s="177"/>
    </row>
    <row r="69" spans="1:3" s="164" customFormat="1" ht="12" customHeight="1">
      <c r="A69" s="165" t="s">
        <v>110</v>
      </c>
      <c r="B69" s="169" t="s">
        <v>288</v>
      </c>
      <c r="C69" s="177"/>
    </row>
    <row r="70" spans="1:3" s="164" customFormat="1" ht="12" customHeight="1">
      <c r="A70" s="168" t="s">
        <v>111</v>
      </c>
      <c r="B70" s="169" t="s">
        <v>290</v>
      </c>
      <c r="C70" s="177"/>
    </row>
    <row r="71" spans="1:3" s="164" customFormat="1" ht="12" customHeight="1" thickBot="1">
      <c r="A71" s="168" t="s">
        <v>289</v>
      </c>
      <c r="B71" s="172" t="s">
        <v>292</v>
      </c>
      <c r="C71" s="177"/>
    </row>
    <row r="72" spans="1:3" s="164" customFormat="1" ht="12" customHeight="1" thickBot="1">
      <c r="A72" s="171" t="s">
        <v>291</v>
      </c>
      <c r="B72" s="173" t="s">
        <v>294</v>
      </c>
      <c r="C72" s="163">
        <f>SUM(C73:C74)</f>
        <v>0</v>
      </c>
    </row>
    <row r="73" spans="1:3" s="164" customFormat="1" ht="12" customHeight="1" thickBot="1">
      <c r="A73" s="180" t="s">
        <v>293</v>
      </c>
      <c r="B73" s="166" t="s">
        <v>296</v>
      </c>
      <c r="C73" s="177"/>
    </row>
    <row r="74" spans="1:3" s="164" customFormat="1" ht="12" customHeight="1" thickBot="1">
      <c r="A74" s="165" t="s">
        <v>295</v>
      </c>
      <c r="B74" s="172" t="s">
        <v>298</v>
      </c>
      <c r="C74" s="177"/>
    </row>
    <row r="75" spans="1:3" s="164" customFormat="1" ht="12" customHeight="1" thickBot="1">
      <c r="A75" s="171" t="s">
        <v>297</v>
      </c>
      <c r="B75" s="173" t="s">
        <v>300</v>
      </c>
      <c r="C75" s="163">
        <f>SUM(C76:C79)</f>
        <v>32300549</v>
      </c>
    </row>
    <row r="76" spans="1:3" s="164" customFormat="1" ht="12" customHeight="1" thickBot="1">
      <c r="A76" s="180" t="s">
        <v>299</v>
      </c>
      <c r="B76" s="166" t="s">
        <v>302</v>
      </c>
      <c r="C76" s="177"/>
    </row>
    <row r="77" spans="1:3" s="164" customFormat="1" ht="12" customHeight="1">
      <c r="A77" s="165" t="s">
        <v>301</v>
      </c>
      <c r="B77" s="169" t="s">
        <v>304</v>
      </c>
      <c r="C77" s="177"/>
    </row>
    <row r="78" spans="1:3" s="164" customFormat="1" ht="12" customHeight="1">
      <c r="A78" s="168" t="s">
        <v>303</v>
      </c>
      <c r="B78" s="172" t="s">
        <v>435</v>
      </c>
      <c r="C78" s="177">
        <v>32300549</v>
      </c>
    </row>
    <row r="79" spans="1:3" s="164" customFormat="1" ht="12" customHeight="1" thickBot="1">
      <c r="A79" s="165" t="s">
        <v>305</v>
      </c>
      <c r="B79" s="172" t="s">
        <v>306</v>
      </c>
      <c r="C79" s="177"/>
    </row>
    <row r="80" spans="1:3" s="164" customFormat="1" ht="12" customHeight="1" thickBot="1">
      <c r="A80" s="171" t="s">
        <v>436</v>
      </c>
      <c r="B80" s="173" t="s">
        <v>308</v>
      </c>
      <c r="C80" s="163">
        <f>SUM(C81:C84)</f>
        <v>0</v>
      </c>
    </row>
    <row r="81" spans="1:3" s="164" customFormat="1" ht="12" customHeight="1" thickBot="1">
      <c r="A81" s="180" t="s">
        <v>307</v>
      </c>
      <c r="B81" s="166" t="s">
        <v>310</v>
      </c>
      <c r="C81" s="177"/>
    </row>
    <row r="82" spans="1:3" s="164" customFormat="1" ht="12" customHeight="1">
      <c r="A82" s="182" t="s">
        <v>309</v>
      </c>
      <c r="B82" s="169" t="s">
        <v>312</v>
      </c>
      <c r="C82" s="177"/>
    </row>
    <row r="83" spans="1:3" s="164" customFormat="1" ht="12" customHeight="1">
      <c r="A83" s="183" t="s">
        <v>311</v>
      </c>
      <c r="B83" s="169" t="s">
        <v>314</v>
      </c>
      <c r="C83" s="177"/>
    </row>
    <row r="84" spans="1:3" s="164" customFormat="1" ht="12" customHeight="1" thickBot="1">
      <c r="A84" s="183" t="s">
        <v>313</v>
      </c>
      <c r="B84" s="172" t="s">
        <v>316</v>
      </c>
      <c r="C84" s="177"/>
    </row>
    <row r="85" spans="1:3" s="164" customFormat="1" ht="12" customHeight="1" thickBot="1">
      <c r="A85" s="184" t="s">
        <v>315</v>
      </c>
      <c r="B85" s="173" t="s">
        <v>318</v>
      </c>
      <c r="C85" s="185"/>
    </row>
    <row r="86" spans="1:3" s="164" customFormat="1" ht="13.5" customHeight="1" thickBot="1">
      <c r="A86" s="180" t="s">
        <v>317</v>
      </c>
      <c r="B86" s="186" t="s">
        <v>320</v>
      </c>
      <c r="C86" s="175">
        <f>+C63+C67+C72+C75+C80+C85</f>
        <v>32300549</v>
      </c>
    </row>
    <row r="87" spans="1:3" s="164" customFormat="1" ht="15.75" customHeight="1" thickBot="1">
      <c r="A87" s="180" t="s">
        <v>319</v>
      </c>
      <c r="B87" s="188" t="s">
        <v>322</v>
      </c>
      <c r="C87" s="175">
        <f>+C62+C86</f>
        <v>34857691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34857691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34280821</v>
      </c>
    </row>
    <row r="95" spans="1:3" s="192" customFormat="1" ht="12" customHeight="1">
      <c r="A95" s="193" t="s">
        <v>84</v>
      </c>
      <c r="B95" s="194" t="s">
        <v>43</v>
      </c>
      <c r="C95" s="195">
        <v>26071850</v>
      </c>
    </row>
    <row r="96" spans="1:3" s="192" customFormat="1" ht="12" customHeight="1">
      <c r="A96" s="168" t="s">
        <v>85</v>
      </c>
      <c r="B96" s="196" t="s">
        <v>138</v>
      </c>
      <c r="C96" s="170">
        <v>5469409</v>
      </c>
    </row>
    <row r="97" spans="1:3" s="192" customFormat="1" ht="12" customHeight="1">
      <c r="A97" s="168" t="s">
        <v>86</v>
      </c>
      <c r="B97" s="196" t="s">
        <v>108</v>
      </c>
      <c r="C97" s="174">
        <v>2739562</v>
      </c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190500</v>
      </c>
    </row>
    <row r="111" spans="1:3" s="192" customFormat="1" ht="12" customHeight="1">
      <c r="A111" s="165" t="s">
        <v>90</v>
      </c>
      <c r="B111" s="196" t="s">
        <v>172</v>
      </c>
      <c r="C111" s="167">
        <v>190500</v>
      </c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34471321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34471321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-34471321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34857691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551</v>
      </c>
      <c r="B1" s="430"/>
      <c r="C1" s="430"/>
      <c r="D1" s="135"/>
      <c r="E1" s="135"/>
      <c r="F1" s="135"/>
    </row>
    <row r="2" spans="1:6" ht="15.75">
      <c r="A2" s="433" t="s">
        <v>509</v>
      </c>
      <c r="B2" s="437"/>
      <c r="C2" s="437"/>
      <c r="D2" s="437"/>
      <c r="E2" s="437"/>
      <c r="F2" s="437"/>
    </row>
    <row r="3" spans="1:6" ht="15.75" customHeight="1">
      <c r="A3" s="438" t="s">
        <v>438</v>
      </c>
      <c r="B3" s="438"/>
      <c r="C3" s="438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0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/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0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/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/>
    </row>
    <row r="42" spans="1:3" s="164" customFormat="1" ht="12" customHeight="1">
      <c r="A42" s="168" t="s">
        <v>132</v>
      </c>
      <c r="B42" s="169" t="s">
        <v>247</v>
      </c>
      <c r="C42" s="170"/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/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0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0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/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0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0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0</v>
      </c>
    </row>
    <row r="95" spans="1:3" s="192" customFormat="1" ht="12" customHeight="1">
      <c r="A95" s="193" t="s">
        <v>84</v>
      </c>
      <c r="B95" s="194" t="s">
        <v>43</v>
      </c>
      <c r="C95" s="195"/>
    </row>
    <row r="96" spans="1:3" s="192" customFormat="1" ht="12" customHeight="1">
      <c r="A96" s="168" t="s">
        <v>85</v>
      </c>
      <c r="B96" s="196" t="s">
        <v>138</v>
      </c>
      <c r="C96" s="170"/>
    </row>
    <row r="97" spans="1:3" s="192" customFormat="1" ht="12" customHeight="1">
      <c r="A97" s="168" t="s">
        <v>86</v>
      </c>
      <c r="B97" s="196" t="s">
        <v>108</v>
      </c>
      <c r="C97" s="174"/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0</v>
      </c>
    </row>
    <row r="111" spans="1:3" s="192" customFormat="1" ht="12" customHeight="1">
      <c r="A111" s="165" t="s">
        <v>90</v>
      </c>
      <c r="B111" s="196" t="s">
        <v>172</v>
      </c>
      <c r="C111" s="167"/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0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0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0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552</v>
      </c>
      <c r="B1" s="430"/>
      <c r="C1" s="430"/>
      <c r="D1" s="135"/>
      <c r="E1" s="135"/>
      <c r="F1" s="135"/>
    </row>
    <row r="2" spans="1:6" ht="15.75">
      <c r="A2" s="433" t="s">
        <v>510</v>
      </c>
      <c r="B2" s="437"/>
      <c r="C2" s="437"/>
      <c r="D2" s="437"/>
      <c r="E2" s="437"/>
      <c r="F2" s="437"/>
    </row>
    <row r="3" spans="1:6" ht="15.75" customHeight="1">
      <c r="A3" s="438" t="s">
        <v>438</v>
      </c>
      <c r="B3" s="438"/>
      <c r="C3" s="438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0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/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0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/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/>
    </row>
    <row r="42" spans="1:3" s="164" customFormat="1" ht="12" customHeight="1">
      <c r="A42" s="168" t="s">
        <v>132</v>
      </c>
      <c r="B42" s="169" t="s">
        <v>247</v>
      </c>
      <c r="C42" s="170"/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/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0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0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/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0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0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0</v>
      </c>
    </row>
    <row r="95" spans="1:3" s="192" customFormat="1" ht="12" customHeight="1">
      <c r="A95" s="193" t="s">
        <v>84</v>
      </c>
      <c r="B95" s="194" t="s">
        <v>43</v>
      </c>
      <c r="C95" s="195"/>
    </row>
    <row r="96" spans="1:3" s="192" customFormat="1" ht="12" customHeight="1">
      <c r="A96" s="168" t="s">
        <v>85</v>
      </c>
      <c r="B96" s="196" t="s">
        <v>138</v>
      </c>
      <c r="C96" s="170"/>
    </row>
    <row r="97" spans="1:3" s="192" customFormat="1" ht="12" customHeight="1">
      <c r="A97" s="168" t="s">
        <v>86</v>
      </c>
      <c r="B97" s="196" t="s">
        <v>108</v>
      </c>
      <c r="C97" s="174"/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0</v>
      </c>
    </row>
    <row r="111" spans="1:3" s="192" customFormat="1" ht="12" customHeight="1">
      <c r="A111" s="165" t="s">
        <v>90</v>
      </c>
      <c r="B111" s="196" t="s">
        <v>172</v>
      </c>
      <c r="C111" s="167"/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0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0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0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553</v>
      </c>
      <c r="B1" s="430"/>
      <c r="C1" s="430"/>
      <c r="D1" s="135"/>
      <c r="E1" s="135"/>
      <c r="F1" s="135"/>
    </row>
    <row r="2" spans="1:6" ht="15.75">
      <c r="A2" s="433" t="s">
        <v>508</v>
      </c>
      <c r="B2" s="437"/>
      <c r="C2" s="437"/>
      <c r="D2" s="437"/>
      <c r="E2" s="437"/>
      <c r="F2" s="437"/>
    </row>
    <row r="3" spans="1:6" ht="18.75">
      <c r="A3" s="439" t="s">
        <v>439</v>
      </c>
      <c r="B3" s="439"/>
      <c r="C3" s="439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'1.C.1.sz.mell.'!C8+'1.C.2.sz.mell. '!C8</f>
        <v>0</v>
      </c>
    </row>
    <row r="9" spans="1:3" s="164" customFormat="1" ht="12" customHeight="1" thickBot="1">
      <c r="A9" s="165" t="s">
        <v>84</v>
      </c>
      <c r="B9" s="166" t="s">
        <v>208</v>
      </c>
      <c r="C9" s="163">
        <f>'1.C.1.sz.mell.'!C9+'1.C.2.sz.mell. '!C9</f>
        <v>0</v>
      </c>
    </row>
    <row r="10" spans="1:3" s="164" customFormat="1" ht="12" customHeight="1" thickBot="1">
      <c r="A10" s="168" t="s">
        <v>85</v>
      </c>
      <c r="B10" s="169" t="s">
        <v>209</v>
      </c>
      <c r="C10" s="163">
        <f>'1.C.1.sz.mell.'!C10+'1.C.2.sz.mell. '!C10</f>
        <v>0</v>
      </c>
    </row>
    <row r="11" spans="1:3" s="164" customFormat="1" ht="12" customHeight="1" thickBot="1">
      <c r="A11" s="168" t="s">
        <v>86</v>
      </c>
      <c r="B11" s="169" t="s">
        <v>210</v>
      </c>
      <c r="C11" s="163">
        <f>'1.C.1.sz.mell.'!C11+'1.C.2.sz.mell. '!C11</f>
        <v>0</v>
      </c>
    </row>
    <row r="12" spans="1:3" s="164" customFormat="1" ht="12" customHeight="1" thickBot="1">
      <c r="A12" s="168" t="s">
        <v>87</v>
      </c>
      <c r="B12" s="169" t="s">
        <v>211</v>
      </c>
      <c r="C12" s="163">
        <f>'1.C.1.sz.mell.'!C12+'1.C.2.sz.mell. '!C12</f>
        <v>0</v>
      </c>
    </row>
    <row r="13" spans="1:3" s="164" customFormat="1" ht="12" customHeight="1" thickBot="1">
      <c r="A13" s="168" t="s">
        <v>109</v>
      </c>
      <c r="B13" s="169" t="s">
        <v>212</v>
      </c>
      <c r="C13" s="163">
        <f>'1.C.1.sz.mell.'!C13+'1.C.2.sz.mell. '!C13</f>
        <v>0</v>
      </c>
    </row>
    <row r="14" spans="1:3" s="164" customFormat="1" ht="12" customHeight="1" thickBot="1">
      <c r="A14" s="171" t="s">
        <v>88</v>
      </c>
      <c r="B14" s="172" t="s">
        <v>213</v>
      </c>
      <c r="C14" s="163">
        <f>'1.C.1.sz.mell.'!C14+'1.C.2.sz.mell. '!C14</f>
        <v>0</v>
      </c>
    </row>
    <row r="15" spans="1:3" s="164" customFormat="1" ht="12" customHeight="1" thickBot="1">
      <c r="A15" s="161" t="s">
        <v>14</v>
      </c>
      <c r="B15" s="173" t="s">
        <v>214</v>
      </c>
      <c r="C15" s="163">
        <f>'1.C.1.sz.mell.'!C15+'1.C.2.sz.mell. '!C15</f>
        <v>1304940</v>
      </c>
    </row>
    <row r="16" spans="1:3" s="164" customFormat="1" ht="12" customHeight="1" thickBot="1">
      <c r="A16" s="165" t="s">
        <v>90</v>
      </c>
      <c r="B16" s="166" t="s">
        <v>215</v>
      </c>
      <c r="C16" s="163">
        <f>'1.C.1.sz.mell.'!C16+'1.C.2.sz.mell. '!C16</f>
        <v>0</v>
      </c>
    </row>
    <row r="17" spans="1:3" s="164" customFormat="1" ht="12" customHeight="1" thickBot="1">
      <c r="A17" s="168" t="s">
        <v>91</v>
      </c>
      <c r="B17" s="169" t="s">
        <v>216</v>
      </c>
      <c r="C17" s="163">
        <f>'1.C.1.sz.mell.'!C17+'1.C.2.sz.mell. '!C17</f>
        <v>0</v>
      </c>
    </row>
    <row r="18" spans="1:3" s="164" customFormat="1" ht="12" customHeight="1" thickBot="1">
      <c r="A18" s="168" t="s">
        <v>92</v>
      </c>
      <c r="B18" s="169" t="s">
        <v>217</v>
      </c>
      <c r="C18" s="163">
        <f>'1.C.1.sz.mell.'!C18+'1.C.2.sz.mell. '!C18</f>
        <v>0</v>
      </c>
    </row>
    <row r="19" spans="1:3" s="164" customFormat="1" ht="12" customHeight="1" thickBot="1">
      <c r="A19" s="168" t="s">
        <v>93</v>
      </c>
      <c r="B19" s="169" t="s">
        <v>218</v>
      </c>
      <c r="C19" s="163">
        <f>'1.C.1.sz.mell.'!C19+'1.C.2.sz.mell. '!C19</f>
        <v>0</v>
      </c>
    </row>
    <row r="20" spans="1:3" s="164" customFormat="1" ht="12" customHeight="1" thickBot="1">
      <c r="A20" s="168" t="s">
        <v>94</v>
      </c>
      <c r="B20" s="169" t="s">
        <v>219</v>
      </c>
      <c r="C20" s="163">
        <f>'1.C.1.sz.mell.'!C20+'1.C.2.sz.mell. '!C20</f>
        <v>1304940</v>
      </c>
    </row>
    <row r="21" spans="1:3" s="164" customFormat="1" ht="12" customHeight="1" thickBot="1">
      <c r="A21" s="171" t="s">
        <v>103</v>
      </c>
      <c r="B21" s="172" t="s">
        <v>220</v>
      </c>
      <c r="C21" s="163">
        <f>'1.C.1.sz.mell.'!C21+'1.C.2.sz.mell. '!C21</f>
        <v>0</v>
      </c>
    </row>
    <row r="22" spans="1:3" s="164" customFormat="1" ht="12" customHeight="1" thickBot="1">
      <c r="A22" s="161" t="s">
        <v>15</v>
      </c>
      <c r="B22" s="162" t="s">
        <v>221</v>
      </c>
      <c r="C22" s="163">
        <f>'1.C.1.sz.mell.'!C22+'1.C.2.sz.mell. '!C22</f>
        <v>0</v>
      </c>
    </row>
    <row r="23" spans="1:3" s="164" customFormat="1" ht="12" customHeight="1" thickBot="1">
      <c r="A23" s="165" t="s">
        <v>73</v>
      </c>
      <c r="B23" s="166" t="s">
        <v>222</v>
      </c>
      <c r="C23" s="163">
        <f>'1.C.1.sz.mell.'!C23+'1.C.2.sz.mell. '!C23</f>
        <v>0</v>
      </c>
    </row>
    <row r="24" spans="1:3" s="164" customFormat="1" ht="12" customHeight="1" thickBot="1">
      <c r="A24" s="168" t="s">
        <v>74</v>
      </c>
      <c r="B24" s="169" t="s">
        <v>223</v>
      </c>
      <c r="C24" s="163">
        <f>'1.C.1.sz.mell.'!C24+'1.C.2.sz.mell. '!C24</f>
        <v>0</v>
      </c>
    </row>
    <row r="25" spans="1:3" s="164" customFormat="1" ht="12" customHeight="1" thickBot="1">
      <c r="A25" s="168" t="s">
        <v>75</v>
      </c>
      <c r="B25" s="169" t="s">
        <v>224</v>
      </c>
      <c r="C25" s="163">
        <f>'1.C.1.sz.mell.'!C25+'1.C.2.sz.mell. '!C25</f>
        <v>0</v>
      </c>
    </row>
    <row r="26" spans="1:3" s="164" customFormat="1" ht="12" customHeight="1" thickBot="1">
      <c r="A26" s="168" t="s">
        <v>76</v>
      </c>
      <c r="B26" s="169" t="s">
        <v>225</v>
      </c>
      <c r="C26" s="163">
        <f>'1.C.1.sz.mell.'!C26+'1.C.2.sz.mell. '!C26</f>
        <v>0</v>
      </c>
    </row>
    <row r="27" spans="1:3" s="164" customFormat="1" ht="12" customHeight="1" thickBot="1">
      <c r="A27" s="168" t="s">
        <v>126</v>
      </c>
      <c r="B27" s="169" t="s">
        <v>226</v>
      </c>
      <c r="C27" s="163">
        <f>'1.C.1.sz.mell.'!C27+'1.C.2.sz.mell. '!C27</f>
        <v>0</v>
      </c>
    </row>
    <row r="28" spans="1:3" s="164" customFormat="1" ht="12" customHeight="1" thickBot="1">
      <c r="A28" s="171" t="s">
        <v>127</v>
      </c>
      <c r="B28" s="172" t="s">
        <v>227</v>
      </c>
      <c r="C28" s="163">
        <f>'1.C.1.sz.mell.'!C28+'1.C.2.sz.mell. '!C28</f>
        <v>0</v>
      </c>
    </row>
    <row r="29" spans="1:3" s="164" customFormat="1" ht="12" customHeight="1" thickBot="1">
      <c r="A29" s="161" t="s">
        <v>128</v>
      </c>
      <c r="B29" s="162" t="s">
        <v>228</v>
      </c>
      <c r="C29" s="163">
        <f>'1.C.1.sz.mell.'!C29+'1.C.2.sz.mell. '!C29</f>
        <v>0</v>
      </c>
    </row>
    <row r="30" spans="1:3" s="164" customFormat="1" ht="12" customHeight="1" thickBot="1">
      <c r="A30" s="165" t="s">
        <v>229</v>
      </c>
      <c r="B30" s="166" t="s">
        <v>230</v>
      </c>
      <c r="C30" s="163">
        <f>'1.C.1.sz.mell.'!C30+'1.C.2.sz.mell. '!C30</f>
        <v>0</v>
      </c>
    </row>
    <row r="31" spans="1:3" s="164" customFormat="1" ht="12" customHeight="1" thickBot="1">
      <c r="A31" s="168" t="s">
        <v>231</v>
      </c>
      <c r="B31" s="169" t="s">
        <v>232</v>
      </c>
      <c r="C31" s="163">
        <f>'1.C.1.sz.mell.'!C31+'1.C.2.sz.mell. '!C31</f>
        <v>0</v>
      </c>
    </row>
    <row r="32" spans="1:3" s="164" customFormat="1" ht="12" customHeight="1" thickBot="1">
      <c r="A32" s="168" t="s">
        <v>233</v>
      </c>
      <c r="B32" s="169" t="s">
        <v>234</v>
      </c>
      <c r="C32" s="163">
        <f>'1.C.1.sz.mell.'!C32+'1.C.2.sz.mell. '!C32</f>
        <v>0</v>
      </c>
    </row>
    <row r="33" spans="1:3" s="164" customFormat="1" ht="12" customHeight="1" thickBot="1">
      <c r="A33" s="168" t="s">
        <v>235</v>
      </c>
      <c r="B33" s="169" t="s">
        <v>236</v>
      </c>
      <c r="C33" s="163">
        <f>'1.C.1.sz.mell.'!C33+'1.C.2.sz.mell. '!C33</f>
        <v>0</v>
      </c>
    </row>
    <row r="34" spans="1:3" s="164" customFormat="1" ht="12" customHeight="1" thickBot="1">
      <c r="A34" s="168" t="s">
        <v>237</v>
      </c>
      <c r="B34" s="169" t="s">
        <v>238</v>
      </c>
      <c r="C34" s="163">
        <f>'1.C.1.sz.mell.'!C34+'1.C.2.sz.mell. '!C34</f>
        <v>0</v>
      </c>
    </row>
    <row r="35" spans="1:3" s="164" customFormat="1" ht="12" customHeight="1" thickBot="1">
      <c r="A35" s="171" t="s">
        <v>239</v>
      </c>
      <c r="B35" s="172" t="s">
        <v>240</v>
      </c>
      <c r="C35" s="163">
        <f>'1.C.1.sz.mell.'!C35+'1.C.2.sz.mell. '!C35</f>
        <v>0</v>
      </c>
    </row>
    <row r="36" spans="1:3" s="164" customFormat="1" ht="12" customHeight="1" thickBot="1">
      <c r="A36" s="161" t="s">
        <v>17</v>
      </c>
      <c r="B36" s="162" t="s">
        <v>241</v>
      </c>
      <c r="C36" s="163">
        <f>'1.C.1.sz.mell.'!C36+'1.C.2.sz.mell. '!C36</f>
        <v>12764206</v>
      </c>
    </row>
    <row r="37" spans="1:3" s="164" customFormat="1" ht="12" customHeight="1" thickBot="1">
      <c r="A37" s="165" t="s">
        <v>77</v>
      </c>
      <c r="B37" s="166" t="s">
        <v>242</v>
      </c>
      <c r="C37" s="163">
        <f>'1.C.1.sz.mell.'!C37+'1.C.2.sz.mell. '!C37</f>
        <v>0</v>
      </c>
    </row>
    <row r="38" spans="1:3" s="164" customFormat="1" ht="12" customHeight="1" thickBot="1">
      <c r="A38" s="168" t="s">
        <v>78</v>
      </c>
      <c r="B38" s="169" t="s">
        <v>243</v>
      </c>
      <c r="C38" s="163">
        <f>'1.C.1.sz.mell.'!C38+'1.C.2.sz.mell. '!C38</f>
        <v>6032160</v>
      </c>
    </row>
    <row r="39" spans="1:3" s="164" customFormat="1" ht="12" customHeight="1" thickBot="1">
      <c r="A39" s="168" t="s">
        <v>79</v>
      </c>
      <c r="B39" s="169" t="s">
        <v>244</v>
      </c>
      <c r="C39" s="163">
        <f>'1.C.1.sz.mell.'!C39+'1.C.2.sz.mell. '!C39</f>
        <v>0</v>
      </c>
    </row>
    <row r="40" spans="1:3" s="164" customFormat="1" ht="12" customHeight="1" thickBot="1">
      <c r="A40" s="168" t="s">
        <v>130</v>
      </c>
      <c r="B40" s="169" t="s">
        <v>245</v>
      </c>
      <c r="C40" s="163">
        <f>'1.C.1.sz.mell.'!C40+'1.C.2.sz.mell. '!C40</f>
        <v>0</v>
      </c>
    </row>
    <row r="41" spans="1:3" s="164" customFormat="1" ht="12" customHeight="1" thickBot="1">
      <c r="A41" s="168" t="s">
        <v>131</v>
      </c>
      <c r="B41" s="169" t="s">
        <v>246</v>
      </c>
      <c r="C41" s="163">
        <f>'1.C.1.sz.mell.'!C41+'1.C.2.sz.mell. '!C41</f>
        <v>4010522</v>
      </c>
    </row>
    <row r="42" spans="1:3" s="164" customFormat="1" ht="12" customHeight="1" thickBot="1">
      <c r="A42" s="168" t="s">
        <v>132</v>
      </c>
      <c r="B42" s="169" t="s">
        <v>247</v>
      </c>
      <c r="C42" s="163">
        <f>'1.C.1.sz.mell.'!C42+'1.C.2.sz.mell. '!C42</f>
        <v>2711524</v>
      </c>
    </row>
    <row r="43" spans="1:3" s="164" customFormat="1" ht="12" customHeight="1" thickBot="1">
      <c r="A43" s="168" t="s">
        <v>133</v>
      </c>
      <c r="B43" s="169" t="s">
        <v>248</v>
      </c>
      <c r="C43" s="163">
        <f>'1.C.1.sz.mell.'!C43+'1.C.2.sz.mell. '!C43</f>
        <v>0</v>
      </c>
    </row>
    <row r="44" spans="1:3" s="164" customFormat="1" ht="12" customHeight="1" thickBot="1">
      <c r="A44" s="168" t="s">
        <v>134</v>
      </c>
      <c r="B44" s="169" t="s">
        <v>249</v>
      </c>
      <c r="C44" s="163">
        <f>'1.C.1.sz.mell.'!C44+'1.C.2.sz.mell. '!C44</f>
        <v>0</v>
      </c>
    </row>
    <row r="45" spans="1:3" s="164" customFormat="1" ht="12" customHeight="1" thickBot="1">
      <c r="A45" s="168" t="s">
        <v>250</v>
      </c>
      <c r="B45" s="169" t="s">
        <v>251</v>
      </c>
      <c r="C45" s="163">
        <f>'1.C.1.sz.mell.'!C45+'1.C.2.sz.mell. '!C45</f>
        <v>0</v>
      </c>
    </row>
    <row r="46" spans="1:3" s="164" customFormat="1" ht="12" customHeight="1" thickBot="1">
      <c r="A46" s="171" t="s">
        <v>252</v>
      </c>
      <c r="B46" s="172" t="s">
        <v>253</v>
      </c>
      <c r="C46" s="163">
        <f>'1.C.1.sz.mell.'!C46+'1.C.2.sz.mell. '!C46</f>
        <v>10000</v>
      </c>
    </row>
    <row r="47" spans="1:3" s="164" customFormat="1" ht="12" customHeight="1" thickBot="1">
      <c r="A47" s="161" t="s">
        <v>18</v>
      </c>
      <c r="B47" s="162" t="s">
        <v>254</v>
      </c>
      <c r="C47" s="163">
        <f>'1.C.1.sz.mell.'!C47+'1.C.2.sz.mell. '!C47</f>
        <v>0</v>
      </c>
    </row>
    <row r="48" spans="1:3" s="164" customFormat="1" ht="12" customHeight="1" thickBot="1">
      <c r="A48" s="165" t="s">
        <v>80</v>
      </c>
      <c r="B48" s="166" t="s">
        <v>255</v>
      </c>
      <c r="C48" s="163">
        <f>'1.C.1.sz.mell.'!C48+'1.C.2.sz.mell. '!C48</f>
        <v>0</v>
      </c>
    </row>
    <row r="49" spans="1:3" s="164" customFormat="1" ht="12" customHeight="1" thickBot="1">
      <c r="A49" s="168" t="s">
        <v>81</v>
      </c>
      <c r="B49" s="169" t="s">
        <v>256</v>
      </c>
      <c r="C49" s="163">
        <f>'1.C.1.sz.mell.'!C49+'1.C.2.sz.mell. '!C49</f>
        <v>0</v>
      </c>
    </row>
    <row r="50" spans="1:3" s="164" customFormat="1" ht="12" customHeight="1" thickBot="1">
      <c r="A50" s="168" t="s">
        <v>257</v>
      </c>
      <c r="B50" s="169" t="s">
        <v>258</v>
      </c>
      <c r="C50" s="163">
        <f>'1.C.1.sz.mell.'!C50+'1.C.2.sz.mell. '!C50</f>
        <v>0</v>
      </c>
    </row>
    <row r="51" spans="1:3" s="164" customFormat="1" ht="12" customHeight="1" thickBot="1">
      <c r="A51" s="168" t="s">
        <v>259</v>
      </c>
      <c r="B51" s="169" t="s">
        <v>260</v>
      </c>
      <c r="C51" s="163">
        <f>'1.C.1.sz.mell.'!C51+'1.C.2.sz.mell. '!C51</f>
        <v>0</v>
      </c>
    </row>
    <row r="52" spans="1:3" s="164" customFormat="1" ht="12" customHeight="1" thickBot="1">
      <c r="A52" s="171" t="s">
        <v>261</v>
      </c>
      <c r="B52" s="172" t="s">
        <v>262</v>
      </c>
      <c r="C52" s="163">
        <f>'1.C.1.sz.mell.'!C52+'1.C.2.sz.mell. '!C52</f>
        <v>0</v>
      </c>
    </row>
    <row r="53" spans="1:3" s="164" customFormat="1" ht="12" customHeight="1" thickBot="1">
      <c r="A53" s="161" t="s">
        <v>135</v>
      </c>
      <c r="B53" s="162" t="s">
        <v>263</v>
      </c>
      <c r="C53" s="163">
        <f>'1.C.1.sz.mell.'!C53+'1.C.2.sz.mell. '!C53</f>
        <v>0</v>
      </c>
    </row>
    <row r="54" spans="1:3" s="164" customFormat="1" ht="12" customHeight="1" thickBot="1">
      <c r="A54" s="165" t="s">
        <v>82</v>
      </c>
      <c r="B54" s="166" t="s">
        <v>264</v>
      </c>
      <c r="C54" s="163">
        <f>'1.C.1.sz.mell.'!C54+'1.C.2.sz.mell. '!C54</f>
        <v>0</v>
      </c>
    </row>
    <row r="55" spans="1:3" s="164" customFormat="1" ht="12" customHeight="1" thickBot="1">
      <c r="A55" s="168" t="s">
        <v>83</v>
      </c>
      <c r="B55" s="169" t="s">
        <v>265</v>
      </c>
      <c r="C55" s="163">
        <f>'1.C.1.sz.mell.'!C55+'1.C.2.sz.mell. '!C55</f>
        <v>0</v>
      </c>
    </row>
    <row r="56" spans="1:3" s="164" customFormat="1" ht="12" customHeight="1" thickBot="1">
      <c r="A56" s="168" t="s">
        <v>266</v>
      </c>
      <c r="B56" s="169" t="s">
        <v>267</v>
      </c>
      <c r="C56" s="163">
        <f>'1.C.1.sz.mell.'!C56+'1.C.2.sz.mell. '!C56</f>
        <v>0</v>
      </c>
    </row>
    <row r="57" spans="1:3" s="164" customFormat="1" ht="12" customHeight="1" thickBot="1">
      <c r="A57" s="171" t="s">
        <v>268</v>
      </c>
      <c r="B57" s="172" t="s">
        <v>269</v>
      </c>
      <c r="C57" s="163">
        <f>'1.C.1.sz.mell.'!C57+'1.C.2.sz.mell. '!C57</f>
        <v>0</v>
      </c>
    </row>
    <row r="58" spans="1:3" s="164" customFormat="1" ht="12" customHeight="1" thickBot="1">
      <c r="A58" s="161" t="s">
        <v>20</v>
      </c>
      <c r="B58" s="173" t="s">
        <v>270</v>
      </c>
      <c r="C58" s="163">
        <f>'1.C.1.sz.mell.'!C58+'1.C.2.sz.mell. '!C58</f>
        <v>0</v>
      </c>
    </row>
    <row r="59" spans="1:3" s="164" customFormat="1" ht="12" customHeight="1" thickBot="1">
      <c r="A59" s="165" t="s">
        <v>136</v>
      </c>
      <c r="B59" s="166" t="s">
        <v>271</v>
      </c>
      <c r="C59" s="163">
        <f>'1.C.1.sz.mell.'!C59+'1.C.2.sz.mell. '!C59</f>
        <v>0</v>
      </c>
    </row>
    <row r="60" spans="1:3" s="164" customFormat="1" ht="12" customHeight="1" thickBot="1">
      <c r="A60" s="168" t="s">
        <v>137</v>
      </c>
      <c r="B60" s="169" t="s">
        <v>272</v>
      </c>
      <c r="C60" s="163">
        <f>'1.C.1.sz.mell.'!C60+'1.C.2.sz.mell. '!C60</f>
        <v>0</v>
      </c>
    </row>
    <row r="61" spans="1:3" s="164" customFormat="1" ht="12" customHeight="1" thickBot="1">
      <c r="A61" s="168" t="s">
        <v>173</v>
      </c>
      <c r="B61" s="169" t="s">
        <v>273</v>
      </c>
      <c r="C61" s="163">
        <f>'1.C.1.sz.mell.'!C61+'1.C.2.sz.mell. '!C61</f>
        <v>0</v>
      </c>
    </row>
    <row r="62" spans="1:3" s="164" customFormat="1" ht="12" customHeight="1" thickBot="1">
      <c r="A62" s="171" t="s">
        <v>274</v>
      </c>
      <c r="B62" s="172" t="s">
        <v>275</v>
      </c>
      <c r="C62" s="163">
        <f>'1.C.1.sz.mell.'!C62+'1.C.2.sz.mell. '!C62</f>
        <v>0</v>
      </c>
    </row>
    <row r="63" spans="1:3" s="164" customFormat="1" ht="12" customHeight="1" thickBot="1">
      <c r="A63" s="161" t="s">
        <v>21</v>
      </c>
      <c r="B63" s="162" t="s">
        <v>276</v>
      </c>
      <c r="C63" s="163">
        <f>'1.C.1.sz.mell.'!C63+'1.C.2.sz.mell. '!C63</f>
        <v>14069146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'1.C.1.sz.mell.'!C64+'1.C.2.sz.mell. '!C64</f>
        <v>0</v>
      </c>
    </row>
    <row r="65" spans="1:3" s="164" customFormat="1" ht="12" customHeight="1" thickBot="1">
      <c r="A65" s="165" t="s">
        <v>279</v>
      </c>
      <c r="B65" s="166" t="s">
        <v>280</v>
      </c>
      <c r="C65" s="163">
        <f>'1.C.1.sz.mell.'!C65+'1.C.2.sz.mell. '!C65</f>
        <v>0</v>
      </c>
    </row>
    <row r="66" spans="1:3" s="164" customFormat="1" ht="12" customHeight="1" thickBot="1">
      <c r="A66" s="168" t="s">
        <v>281</v>
      </c>
      <c r="B66" s="169" t="s">
        <v>282</v>
      </c>
      <c r="C66" s="163">
        <f>'1.C.1.sz.mell.'!C66+'1.C.2.sz.mell. '!C66</f>
        <v>0</v>
      </c>
    </row>
    <row r="67" spans="1:3" s="164" customFormat="1" ht="12" customHeight="1" thickBot="1">
      <c r="A67" s="171" t="s">
        <v>283</v>
      </c>
      <c r="B67" s="181" t="s">
        <v>284</v>
      </c>
      <c r="C67" s="163">
        <f>'1.C.1.sz.mell.'!C67+'1.C.2.sz.mell. '!C67</f>
        <v>0</v>
      </c>
    </row>
    <row r="68" spans="1:3" s="164" customFormat="1" ht="12" customHeight="1" thickBot="1">
      <c r="A68" s="180" t="s">
        <v>285</v>
      </c>
      <c r="B68" s="173" t="s">
        <v>286</v>
      </c>
      <c r="C68" s="163">
        <f>'1.C.1.sz.mell.'!C68+'1.C.2.sz.mell. '!C68</f>
        <v>0</v>
      </c>
    </row>
    <row r="69" spans="1:3" s="164" customFormat="1" ht="12" customHeight="1" thickBot="1">
      <c r="A69" s="165" t="s">
        <v>110</v>
      </c>
      <c r="B69" s="166" t="s">
        <v>287</v>
      </c>
      <c r="C69" s="163">
        <f>'1.C.1.sz.mell.'!C69+'1.C.2.sz.mell. '!C69</f>
        <v>0</v>
      </c>
    </row>
    <row r="70" spans="1:3" s="164" customFormat="1" ht="12" customHeight="1" thickBot="1">
      <c r="A70" s="168" t="s">
        <v>111</v>
      </c>
      <c r="B70" s="169" t="s">
        <v>288</v>
      </c>
      <c r="C70" s="163">
        <f>'1.C.1.sz.mell.'!C70+'1.C.2.sz.mell. '!C70</f>
        <v>0</v>
      </c>
    </row>
    <row r="71" spans="1:3" s="164" customFormat="1" ht="12" customHeight="1" thickBot="1">
      <c r="A71" s="168" t="s">
        <v>289</v>
      </c>
      <c r="B71" s="169" t="s">
        <v>290</v>
      </c>
      <c r="C71" s="163">
        <f>'1.C.1.sz.mell.'!C71+'1.C.2.sz.mell. '!C71</f>
        <v>0</v>
      </c>
    </row>
    <row r="72" spans="1:3" s="164" customFormat="1" ht="12" customHeight="1" thickBot="1">
      <c r="A72" s="171" t="s">
        <v>291</v>
      </c>
      <c r="B72" s="172" t="s">
        <v>292</v>
      </c>
      <c r="C72" s="163">
        <f>'1.C.1.sz.mell.'!C72+'1.C.2.sz.mell. '!C72</f>
        <v>0</v>
      </c>
    </row>
    <row r="73" spans="1:3" s="164" customFormat="1" ht="12" customHeight="1" thickBot="1">
      <c r="A73" s="180" t="s">
        <v>293</v>
      </c>
      <c r="B73" s="173" t="s">
        <v>294</v>
      </c>
      <c r="C73" s="163">
        <f>'1.C.1.sz.mell.'!C73+'1.C.2.sz.mell. '!C73</f>
        <v>0</v>
      </c>
    </row>
    <row r="74" spans="1:3" s="164" customFormat="1" ht="12" customHeight="1" thickBot="1">
      <c r="A74" s="165" t="s">
        <v>295</v>
      </c>
      <c r="B74" s="166" t="s">
        <v>296</v>
      </c>
      <c r="C74" s="163">
        <f>'1.C.1.sz.mell.'!C74+'1.C.2.sz.mell. '!C74</f>
        <v>0</v>
      </c>
    </row>
    <row r="75" spans="1:3" s="164" customFormat="1" ht="12" customHeight="1" thickBot="1">
      <c r="A75" s="171" t="s">
        <v>297</v>
      </c>
      <c r="B75" s="172" t="s">
        <v>298</v>
      </c>
      <c r="C75" s="163">
        <f>'1.C.1.sz.mell.'!C75+'1.C.2.sz.mell. '!C75</f>
        <v>0</v>
      </c>
    </row>
    <row r="76" spans="1:3" s="164" customFormat="1" ht="12" customHeight="1" thickBot="1">
      <c r="A76" s="180" t="s">
        <v>299</v>
      </c>
      <c r="B76" s="173" t="s">
        <v>300</v>
      </c>
      <c r="C76" s="163">
        <f>'1.C.1.sz.mell.'!C76+'1.C.2.sz.mell. '!C76</f>
        <v>15831435</v>
      </c>
    </row>
    <row r="77" spans="1:3" s="164" customFormat="1" ht="12" customHeight="1" thickBot="1">
      <c r="A77" s="165" t="s">
        <v>301</v>
      </c>
      <c r="B77" s="166" t="s">
        <v>302</v>
      </c>
      <c r="C77" s="163">
        <f>'1.C.1.sz.mell.'!C77+'1.C.2.sz.mell. '!C77</f>
        <v>0</v>
      </c>
    </row>
    <row r="78" spans="1:3" s="164" customFormat="1" ht="12" customHeight="1" thickBot="1">
      <c r="A78" s="168" t="s">
        <v>303</v>
      </c>
      <c r="B78" s="169" t="s">
        <v>304</v>
      </c>
      <c r="C78" s="163">
        <f>'1.C.1.sz.mell.'!C78+'1.C.2.sz.mell. '!C78</f>
        <v>0</v>
      </c>
    </row>
    <row r="79" spans="1:3" s="164" customFormat="1" ht="12" customHeight="1" thickBot="1">
      <c r="A79" s="165" t="s">
        <v>305</v>
      </c>
      <c r="B79" s="172" t="s">
        <v>435</v>
      </c>
      <c r="C79" s="163">
        <f>'1.C.1.sz.mell.'!C79+'1.C.2.sz.mell. '!C79</f>
        <v>15831435</v>
      </c>
    </row>
    <row r="80" spans="1:3" s="164" customFormat="1" ht="12" customHeight="1" thickBot="1">
      <c r="A80" s="171" t="s">
        <v>436</v>
      </c>
      <c r="B80" s="172" t="s">
        <v>306</v>
      </c>
      <c r="C80" s="163">
        <f>'1.C.1.sz.mell.'!C80+'1.C.2.sz.mell. '!C80</f>
        <v>0</v>
      </c>
    </row>
    <row r="81" spans="1:3" s="164" customFormat="1" ht="12" customHeight="1" thickBot="1">
      <c r="A81" s="180" t="s">
        <v>307</v>
      </c>
      <c r="B81" s="173" t="s">
        <v>308</v>
      </c>
      <c r="C81" s="163">
        <f>'1.C.1.sz.mell.'!C81+'1.C.2.sz.mell. '!C81</f>
        <v>0</v>
      </c>
    </row>
    <row r="82" spans="1:3" s="164" customFormat="1" ht="12" customHeight="1" thickBot="1">
      <c r="A82" s="182" t="s">
        <v>309</v>
      </c>
      <c r="B82" s="166" t="s">
        <v>310</v>
      </c>
      <c r="C82" s="163">
        <f>'1.C.1.sz.mell.'!C82+'1.C.2.sz.mell. '!C82</f>
        <v>0</v>
      </c>
    </row>
    <row r="83" spans="1:3" s="164" customFormat="1" ht="12" customHeight="1" thickBot="1">
      <c r="A83" s="183" t="s">
        <v>311</v>
      </c>
      <c r="B83" s="169" t="s">
        <v>312</v>
      </c>
      <c r="C83" s="163">
        <f>'1.C.1.sz.mell.'!C83+'1.C.2.sz.mell. '!C83</f>
        <v>0</v>
      </c>
    </row>
    <row r="84" spans="1:3" s="164" customFormat="1" ht="12" customHeight="1" thickBot="1">
      <c r="A84" s="183" t="s">
        <v>313</v>
      </c>
      <c r="B84" s="169" t="s">
        <v>314</v>
      </c>
      <c r="C84" s="163">
        <f>'1.C.1.sz.mell.'!C84+'1.C.2.sz.mell. '!C84</f>
        <v>0</v>
      </c>
    </row>
    <row r="85" spans="1:3" s="164" customFormat="1" ht="12" customHeight="1" thickBot="1">
      <c r="A85" s="184" t="s">
        <v>315</v>
      </c>
      <c r="B85" s="172" t="s">
        <v>316</v>
      </c>
      <c r="C85" s="163">
        <f>'1.C.1.sz.mell.'!C85+'1.C.2.sz.mell. '!C85</f>
        <v>0</v>
      </c>
    </row>
    <row r="86" spans="1:3" s="164" customFormat="1" ht="13.5" customHeight="1" thickBot="1">
      <c r="A86" s="180" t="s">
        <v>317</v>
      </c>
      <c r="B86" s="173" t="s">
        <v>318</v>
      </c>
      <c r="C86" s="163">
        <f>'1.C.1.sz.mell.'!C86+'1.C.2.sz.mell. '!C86</f>
        <v>0</v>
      </c>
    </row>
    <row r="87" spans="1:3" s="164" customFormat="1" ht="15.75" customHeight="1" thickBot="1">
      <c r="A87" s="180" t="s">
        <v>319</v>
      </c>
      <c r="B87" s="186" t="s">
        <v>320</v>
      </c>
      <c r="C87" s="163">
        <f>'1.C.1.sz.mell.'!C87+'1.C.2.sz.mell. '!C87</f>
        <v>15831435</v>
      </c>
    </row>
    <row r="88" spans="1:3" s="164" customFormat="1" ht="16.5" customHeight="1" thickBot="1">
      <c r="A88" s="187" t="s">
        <v>321</v>
      </c>
      <c r="B88" s="188" t="s">
        <v>322</v>
      </c>
      <c r="C88" s="163">
        <f>'1.C.1.sz.mell.'!C88+'1.C.2.sz.mell. '!C88</f>
        <v>29900581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'1.C.1.sz.mell.'!C94+'1.C.2.sz.mell. '!C94</f>
        <v>29773581</v>
      </c>
    </row>
    <row r="95" spans="1:3" s="192" customFormat="1" ht="12" customHeight="1" thickBot="1">
      <c r="A95" s="193" t="s">
        <v>84</v>
      </c>
      <c r="B95" s="194" t="s">
        <v>43</v>
      </c>
      <c r="C95" s="191">
        <f>'1.C.1.sz.mell.'!C95+'1.C.2.sz.mell. '!C95</f>
        <v>9201300</v>
      </c>
    </row>
    <row r="96" spans="1:3" s="192" customFormat="1" ht="12" customHeight="1" thickBot="1">
      <c r="A96" s="168" t="s">
        <v>85</v>
      </c>
      <c r="B96" s="196" t="s">
        <v>138</v>
      </c>
      <c r="C96" s="191">
        <f>'1.C.1.sz.mell.'!C96+'1.C.2.sz.mell. '!C96</f>
        <v>1866339</v>
      </c>
    </row>
    <row r="97" spans="1:3" s="192" customFormat="1" ht="12" customHeight="1" thickBot="1">
      <c r="A97" s="168" t="s">
        <v>86</v>
      </c>
      <c r="B97" s="196" t="s">
        <v>108</v>
      </c>
      <c r="C97" s="191">
        <f>'1.C.1.sz.mell.'!C97+'1.C.2.sz.mell. '!C97</f>
        <v>18705942</v>
      </c>
    </row>
    <row r="98" spans="1:3" s="192" customFormat="1" ht="12" customHeight="1" thickBot="1">
      <c r="A98" s="168" t="s">
        <v>87</v>
      </c>
      <c r="B98" s="197" t="s">
        <v>139</v>
      </c>
      <c r="C98" s="191">
        <f>'1.C.1.sz.mell.'!C98+'1.C.2.sz.mell. '!C98</f>
        <v>0</v>
      </c>
    </row>
    <row r="99" spans="1:3" s="192" customFormat="1" ht="12" customHeight="1" thickBot="1">
      <c r="A99" s="168" t="s">
        <v>98</v>
      </c>
      <c r="B99" s="198" t="s">
        <v>140</v>
      </c>
      <c r="C99" s="191">
        <f>'1.C.1.sz.mell.'!C99+'1.C.2.sz.mell. '!C99</f>
        <v>0</v>
      </c>
    </row>
    <row r="100" spans="1:3" s="192" customFormat="1" ht="12" customHeight="1" thickBot="1">
      <c r="A100" s="168" t="s">
        <v>88</v>
      </c>
      <c r="B100" s="196" t="s">
        <v>323</v>
      </c>
      <c r="C100" s="191">
        <f>'1.C.1.sz.mell.'!C100+'1.C.2.sz.mell. '!C100</f>
        <v>0</v>
      </c>
    </row>
    <row r="101" spans="1:3" s="192" customFormat="1" ht="12" customHeight="1" thickBot="1">
      <c r="A101" s="168" t="s">
        <v>89</v>
      </c>
      <c r="B101" s="199" t="s">
        <v>324</v>
      </c>
      <c r="C101" s="191">
        <f>'1.C.1.sz.mell.'!C101+'1.C.2.sz.mell. '!C101</f>
        <v>0</v>
      </c>
    </row>
    <row r="102" spans="1:3" s="192" customFormat="1" ht="12" customHeight="1" thickBot="1">
      <c r="A102" s="168" t="s">
        <v>99</v>
      </c>
      <c r="B102" s="200" t="s">
        <v>325</v>
      </c>
      <c r="C102" s="191">
        <f>'1.C.1.sz.mell.'!C102+'1.C.2.sz.mell. '!C102</f>
        <v>0</v>
      </c>
    </row>
    <row r="103" spans="1:3" s="192" customFormat="1" ht="12" customHeight="1" thickBot="1">
      <c r="A103" s="168" t="s">
        <v>100</v>
      </c>
      <c r="B103" s="200" t="s">
        <v>326</v>
      </c>
      <c r="C103" s="191">
        <f>'1.C.1.sz.mell.'!C103+'1.C.2.sz.mell. '!C103</f>
        <v>0</v>
      </c>
    </row>
    <row r="104" spans="1:3" s="192" customFormat="1" ht="12" customHeight="1" thickBot="1">
      <c r="A104" s="168" t="s">
        <v>101</v>
      </c>
      <c r="B104" s="199" t="s">
        <v>327</v>
      </c>
      <c r="C104" s="191">
        <f>'1.C.1.sz.mell.'!C104+'1.C.2.sz.mell. '!C104</f>
        <v>0</v>
      </c>
    </row>
    <row r="105" spans="1:3" s="192" customFormat="1" ht="12" customHeight="1" thickBot="1">
      <c r="A105" s="168" t="s">
        <v>102</v>
      </c>
      <c r="B105" s="199" t="s">
        <v>328</v>
      </c>
      <c r="C105" s="191">
        <f>'1.C.1.sz.mell.'!C105+'1.C.2.sz.mell. '!C105</f>
        <v>0</v>
      </c>
    </row>
    <row r="106" spans="1:3" s="192" customFormat="1" ht="12" customHeight="1" thickBot="1">
      <c r="A106" s="168" t="s">
        <v>104</v>
      </c>
      <c r="B106" s="200" t="s">
        <v>329</v>
      </c>
      <c r="C106" s="191">
        <f>'1.C.1.sz.mell.'!C106+'1.C.2.sz.mell. '!C106</f>
        <v>0</v>
      </c>
    </row>
    <row r="107" spans="1:3" s="192" customFormat="1" ht="12" customHeight="1" thickBot="1">
      <c r="A107" s="201" t="s">
        <v>141</v>
      </c>
      <c r="B107" s="202" t="s">
        <v>330</v>
      </c>
      <c r="C107" s="191">
        <f>'1.C.1.sz.mell.'!C107+'1.C.2.sz.mell. '!C107</f>
        <v>0</v>
      </c>
    </row>
    <row r="108" spans="1:3" s="192" customFormat="1" ht="12" customHeight="1" thickBot="1">
      <c r="A108" s="168" t="s">
        <v>331</v>
      </c>
      <c r="B108" s="202" t="s">
        <v>332</v>
      </c>
      <c r="C108" s="191">
        <f>'1.C.1.sz.mell.'!C108+'1.C.2.sz.mell. '!C108</f>
        <v>0</v>
      </c>
    </row>
    <row r="109" spans="1:3" s="192" customFormat="1" ht="12" customHeight="1" thickBot="1">
      <c r="A109" s="203" t="s">
        <v>333</v>
      </c>
      <c r="B109" s="204" t="s">
        <v>334</v>
      </c>
      <c r="C109" s="191">
        <f>'1.C.1.sz.mell.'!C109+'1.C.2.sz.mell. '!C109</f>
        <v>0</v>
      </c>
    </row>
    <row r="110" spans="1:3" s="192" customFormat="1" ht="12" customHeight="1" thickBot="1">
      <c r="A110" s="161" t="s">
        <v>14</v>
      </c>
      <c r="B110" s="206" t="s">
        <v>415</v>
      </c>
      <c r="C110" s="191">
        <f>'1.C.1.sz.mell.'!C110+'1.C.2.sz.mell. '!C110</f>
        <v>127000</v>
      </c>
    </row>
    <row r="111" spans="1:3" s="192" customFormat="1" ht="12" customHeight="1" thickBot="1">
      <c r="A111" s="165" t="s">
        <v>90</v>
      </c>
      <c r="B111" s="196" t="s">
        <v>172</v>
      </c>
      <c r="C111" s="191">
        <f>'1.C.1.sz.mell.'!C111+'1.C.2.sz.mell. '!C111</f>
        <v>127000</v>
      </c>
    </row>
    <row r="112" spans="1:3" s="192" customFormat="1" ht="12" customHeight="1" thickBot="1">
      <c r="A112" s="165" t="s">
        <v>91</v>
      </c>
      <c r="B112" s="207" t="s">
        <v>335</v>
      </c>
      <c r="C112" s="191">
        <f>'1.C.1.sz.mell.'!C112+'1.C.2.sz.mell. '!C112</f>
        <v>0</v>
      </c>
    </row>
    <row r="113" spans="1:3" s="192" customFormat="1" ht="12" customHeight="1" thickBot="1">
      <c r="A113" s="165" t="s">
        <v>92</v>
      </c>
      <c r="B113" s="207" t="s">
        <v>142</v>
      </c>
      <c r="C113" s="191">
        <f>'1.C.1.sz.mell.'!C113+'1.C.2.sz.mell. '!C113</f>
        <v>0</v>
      </c>
    </row>
    <row r="114" spans="1:3" s="192" customFormat="1" ht="12" customHeight="1" thickBot="1">
      <c r="A114" s="165" t="s">
        <v>93</v>
      </c>
      <c r="B114" s="207" t="s">
        <v>336</v>
      </c>
      <c r="C114" s="191">
        <f>'1.C.1.sz.mell.'!C114+'1.C.2.sz.mell. '!C114</f>
        <v>0</v>
      </c>
    </row>
    <row r="115" spans="1:3" s="192" customFormat="1" ht="12" customHeight="1" thickBot="1">
      <c r="A115" s="165" t="s">
        <v>94</v>
      </c>
      <c r="B115" s="209" t="s">
        <v>174</v>
      </c>
      <c r="C115" s="191">
        <f>'1.C.1.sz.mell.'!C115+'1.C.2.sz.mell. '!C115</f>
        <v>0</v>
      </c>
    </row>
    <row r="116" spans="1:3" s="192" customFormat="1" ht="12" customHeight="1" thickBot="1">
      <c r="A116" s="165" t="s">
        <v>103</v>
      </c>
      <c r="B116" s="210" t="s">
        <v>337</v>
      </c>
      <c r="C116" s="191">
        <f>'1.C.1.sz.mell.'!C116+'1.C.2.sz.mell. '!C116</f>
        <v>0</v>
      </c>
    </row>
    <row r="117" spans="1:3" s="192" customFormat="1" ht="12" customHeight="1" thickBot="1">
      <c r="A117" s="165" t="s">
        <v>105</v>
      </c>
      <c r="B117" s="211" t="s">
        <v>338</v>
      </c>
      <c r="C117" s="191">
        <f>'1.C.1.sz.mell.'!C117+'1.C.2.sz.mell. '!C117</f>
        <v>0</v>
      </c>
    </row>
    <row r="118" spans="1:3" s="192" customFormat="1" ht="12.75" thickBot="1">
      <c r="A118" s="165" t="s">
        <v>143</v>
      </c>
      <c r="B118" s="200" t="s">
        <v>326</v>
      </c>
      <c r="C118" s="191">
        <f>'1.C.1.sz.mell.'!C118+'1.C.2.sz.mell. '!C118</f>
        <v>0</v>
      </c>
    </row>
    <row r="119" spans="1:3" s="192" customFormat="1" ht="12" customHeight="1" thickBot="1">
      <c r="A119" s="165" t="s">
        <v>144</v>
      </c>
      <c r="B119" s="200" t="s">
        <v>339</v>
      </c>
      <c r="C119" s="191">
        <f>'1.C.1.sz.mell.'!C119+'1.C.2.sz.mell. '!C119</f>
        <v>0</v>
      </c>
    </row>
    <row r="120" spans="1:3" s="192" customFormat="1" ht="12" customHeight="1" thickBot="1">
      <c r="A120" s="165" t="s">
        <v>145</v>
      </c>
      <c r="B120" s="200" t="s">
        <v>340</v>
      </c>
      <c r="C120" s="191">
        <f>'1.C.1.sz.mell.'!C120+'1.C.2.sz.mell. '!C120</f>
        <v>0</v>
      </c>
    </row>
    <row r="121" spans="1:3" s="192" customFormat="1" ht="12" customHeight="1" thickBot="1">
      <c r="A121" s="165" t="s">
        <v>341</v>
      </c>
      <c r="B121" s="200" t="s">
        <v>329</v>
      </c>
      <c r="C121" s="191">
        <f>'1.C.1.sz.mell.'!C121+'1.C.2.sz.mell. '!C121</f>
        <v>0</v>
      </c>
    </row>
    <row r="122" spans="1:3" s="192" customFormat="1" ht="12" customHeight="1" thickBot="1">
      <c r="A122" s="165" t="s">
        <v>342</v>
      </c>
      <c r="B122" s="200" t="s">
        <v>343</v>
      </c>
      <c r="C122" s="191">
        <f>'1.C.1.sz.mell.'!C122+'1.C.2.sz.mell. '!C122</f>
        <v>0</v>
      </c>
    </row>
    <row r="123" spans="1:3" s="192" customFormat="1" ht="12.75" thickBot="1">
      <c r="A123" s="201" t="s">
        <v>344</v>
      </c>
      <c r="B123" s="200" t="s">
        <v>345</v>
      </c>
      <c r="C123" s="191">
        <f>'1.C.1.sz.mell.'!C123+'1.C.2.sz.mell. '!C123</f>
        <v>0</v>
      </c>
    </row>
    <row r="124" spans="1:3" s="192" customFormat="1" ht="12" customHeight="1" thickBot="1">
      <c r="A124" s="161" t="s">
        <v>15</v>
      </c>
      <c r="B124" s="213" t="s">
        <v>346</v>
      </c>
      <c r="C124" s="191">
        <f>'1.C.1.sz.mell.'!C124+'1.C.2.sz.mell. '!C124</f>
        <v>0</v>
      </c>
    </row>
    <row r="125" spans="1:3" s="192" customFormat="1" ht="12" customHeight="1" thickBot="1">
      <c r="A125" s="165" t="s">
        <v>73</v>
      </c>
      <c r="B125" s="214" t="s">
        <v>50</v>
      </c>
      <c r="C125" s="191">
        <f>'1.C.1.sz.mell.'!C125+'1.C.2.sz.mell. '!C125</f>
        <v>0</v>
      </c>
    </row>
    <row r="126" spans="1:3" s="192" customFormat="1" ht="12" customHeight="1" thickBot="1">
      <c r="A126" s="171" t="s">
        <v>74</v>
      </c>
      <c r="B126" s="207" t="s">
        <v>51</v>
      </c>
      <c r="C126" s="191">
        <f>'1.C.1.sz.mell.'!C126+'1.C.2.sz.mell. '!C126</f>
        <v>0</v>
      </c>
    </row>
    <row r="127" spans="1:3" s="192" customFormat="1" ht="12" customHeight="1" thickBot="1">
      <c r="A127" s="161" t="s">
        <v>16</v>
      </c>
      <c r="B127" s="213" t="s">
        <v>347</v>
      </c>
      <c r="C127" s="191">
        <f>'1.C.1.sz.mell.'!C127+'1.C.2.sz.mell. '!C127</f>
        <v>29900581</v>
      </c>
    </row>
    <row r="128" spans="1:3" s="192" customFormat="1" ht="12" customHeight="1" thickBot="1">
      <c r="A128" s="161" t="s">
        <v>17</v>
      </c>
      <c r="B128" s="213" t="s">
        <v>348</v>
      </c>
      <c r="C128" s="191">
        <f>'1.C.1.sz.mell.'!C128+'1.C.2.sz.mell. '!C128</f>
        <v>0</v>
      </c>
    </row>
    <row r="129" spans="1:3" s="192" customFormat="1" ht="12" customHeight="1" thickBot="1">
      <c r="A129" s="165" t="s">
        <v>77</v>
      </c>
      <c r="B129" s="214" t="s">
        <v>349</v>
      </c>
      <c r="C129" s="191">
        <f>'1.C.1.sz.mell.'!C129+'1.C.2.sz.mell. '!C129</f>
        <v>0</v>
      </c>
    </row>
    <row r="130" spans="1:3" s="192" customFormat="1" ht="12" customHeight="1" thickBot="1">
      <c r="A130" s="165" t="s">
        <v>78</v>
      </c>
      <c r="B130" s="214" t="s">
        <v>350</v>
      </c>
      <c r="C130" s="191">
        <f>'1.C.1.sz.mell.'!C130+'1.C.2.sz.mell. '!C130</f>
        <v>0</v>
      </c>
    </row>
    <row r="131" spans="1:3" s="192" customFormat="1" ht="12" customHeight="1" thickBot="1">
      <c r="A131" s="201" t="s">
        <v>79</v>
      </c>
      <c r="B131" s="215" t="s">
        <v>351</v>
      </c>
      <c r="C131" s="191">
        <f>'1.C.1.sz.mell.'!C131+'1.C.2.sz.mell. '!C131</f>
        <v>0</v>
      </c>
    </row>
    <row r="132" spans="1:3" s="192" customFormat="1" ht="12" customHeight="1" thickBot="1">
      <c r="A132" s="161" t="s">
        <v>18</v>
      </c>
      <c r="B132" s="213" t="s">
        <v>352</v>
      </c>
      <c r="C132" s="191">
        <f>'1.C.1.sz.mell.'!C132+'1.C.2.sz.mell. '!C132</f>
        <v>0</v>
      </c>
    </row>
    <row r="133" spans="1:3" s="192" customFormat="1" ht="12" customHeight="1" thickBot="1">
      <c r="A133" s="165" t="s">
        <v>80</v>
      </c>
      <c r="B133" s="214" t="s">
        <v>353</v>
      </c>
      <c r="C133" s="191">
        <f>'1.C.1.sz.mell.'!C133+'1.C.2.sz.mell. '!C133</f>
        <v>0</v>
      </c>
    </row>
    <row r="134" spans="1:3" s="192" customFormat="1" ht="12" customHeight="1" thickBot="1">
      <c r="A134" s="165" t="s">
        <v>81</v>
      </c>
      <c r="B134" s="214" t="s">
        <v>354</v>
      </c>
      <c r="C134" s="191">
        <f>'1.C.1.sz.mell.'!C134+'1.C.2.sz.mell. '!C134</f>
        <v>0</v>
      </c>
    </row>
    <row r="135" spans="1:3" s="192" customFormat="1" ht="12" customHeight="1" thickBot="1">
      <c r="A135" s="165" t="s">
        <v>257</v>
      </c>
      <c r="B135" s="214" t="s">
        <v>355</v>
      </c>
      <c r="C135" s="191">
        <f>'1.C.1.sz.mell.'!C135+'1.C.2.sz.mell. '!C135</f>
        <v>0</v>
      </c>
    </row>
    <row r="136" spans="1:3" s="192" customFormat="1" ht="12" customHeight="1" thickBot="1">
      <c r="A136" s="201" t="s">
        <v>259</v>
      </c>
      <c r="B136" s="215" t="s">
        <v>356</v>
      </c>
      <c r="C136" s="191">
        <f>'1.C.1.sz.mell.'!C136+'1.C.2.sz.mell. '!C136</f>
        <v>0</v>
      </c>
    </row>
    <row r="137" spans="1:3" s="192" customFormat="1" ht="12" customHeight="1" thickBot="1">
      <c r="A137" s="161" t="s">
        <v>19</v>
      </c>
      <c r="B137" s="213" t="s">
        <v>357</v>
      </c>
      <c r="C137" s="191">
        <f>'1.C.1.sz.mell.'!C137+'1.C.2.sz.mell. '!C137</f>
        <v>0</v>
      </c>
    </row>
    <row r="138" spans="1:3" s="192" customFormat="1" ht="12" customHeight="1" thickBot="1">
      <c r="A138" s="165" t="s">
        <v>82</v>
      </c>
      <c r="B138" s="214" t="s">
        <v>358</v>
      </c>
      <c r="C138" s="191">
        <f>'1.C.1.sz.mell.'!C138+'1.C.2.sz.mell. '!C138</f>
        <v>0</v>
      </c>
    </row>
    <row r="139" spans="1:3" s="192" customFormat="1" ht="12" customHeight="1" thickBot="1">
      <c r="A139" s="165" t="s">
        <v>83</v>
      </c>
      <c r="B139" s="214" t="s">
        <v>359</v>
      </c>
      <c r="C139" s="191">
        <f>'1.C.1.sz.mell.'!C139+'1.C.2.sz.mell. '!C139</f>
        <v>0</v>
      </c>
    </row>
    <row r="140" spans="1:3" s="192" customFormat="1" ht="12" customHeight="1" thickBot="1">
      <c r="A140" s="165" t="s">
        <v>266</v>
      </c>
      <c r="B140" s="214" t="s">
        <v>360</v>
      </c>
      <c r="C140" s="191">
        <f>'1.C.1.sz.mell.'!C140+'1.C.2.sz.mell. '!C140</f>
        <v>0</v>
      </c>
    </row>
    <row r="141" spans="1:3" s="192" customFormat="1" ht="12" customHeight="1" thickBot="1">
      <c r="A141" s="201" t="s">
        <v>268</v>
      </c>
      <c r="B141" s="215" t="s">
        <v>361</v>
      </c>
      <c r="C141" s="191">
        <f>'1.C.1.sz.mell.'!C141+'1.C.2.sz.mell. '!C141</f>
        <v>0</v>
      </c>
    </row>
    <row r="142" spans="1:3" s="192" customFormat="1" ht="12" customHeight="1" thickBot="1">
      <c r="A142" s="161" t="s">
        <v>20</v>
      </c>
      <c r="B142" s="213" t="s">
        <v>362</v>
      </c>
      <c r="C142" s="191">
        <f>'1.C.1.sz.mell.'!C142+'1.C.2.sz.mell. '!C142</f>
        <v>0</v>
      </c>
    </row>
    <row r="143" spans="1:3" s="192" customFormat="1" ht="12" customHeight="1" thickBot="1">
      <c r="A143" s="165" t="s">
        <v>136</v>
      </c>
      <c r="B143" s="214" t="s">
        <v>363</v>
      </c>
      <c r="C143" s="191">
        <f>'1.C.1.sz.mell.'!C143+'1.C.2.sz.mell. '!C143</f>
        <v>0</v>
      </c>
    </row>
    <row r="144" spans="1:3" s="192" customFormat="1" ht="12" customHeight="1" thickBot="1">
      <c r="A144" s="165" t="s">
        <v>137</v>
      </c>
      <c r="B144" s="214" t="s">
        <v>364</v>
      </c>
      <c r="C144" s="191">
        <f>'1.C.1.sz.mell.'!C144+'1.C.2.sz.mell. '!C144</f>
        <v>0</v>
      </c>
    </row>
    <row r="145" spans="1:3" s="192" customFormat="1" ht="12" customHeight="1" thickBot="1">
      <c r="A145" s="165" t="s">
        <v>173</v>
      </c>
      <c r="B145" s="214" t="s">
        <v>365</v>
      </c>
      <c r="C145" s="191">
        <f>'1.C.1.sz.mell.'!C145+'1.C.2.sz.mell. '!C145</f>
        <v>0</v>
      </c>
    </row>
    <row r="146" spans="1:3" s="192" customFormat="1" ht="12" customHeight="1" thickBot="1">
      <c r="A146" s="165" t="s">
        <v>274</v>
      </c>
      <c r="B146" s="214" t="s">
        <v>366</v>
      </c>
      <c r="C146" s="191">
        <f>'1.C.1.sz.mell.'!C146+'1.C.2.sz.mell. '!C146</f>
        <v>0</v>
      </c>
    </row>
    <row r="147" spans="1:9" s="192" customFormat="1" ht="15" customHeight="1" thickBot="1">
      <c r="A147" s="161" t="s">
        <v>21</v>
      </c>
      <c r="B147" s="213" t="s">
        <v>367</v>
      </c>
      <c r="C147" s="191">
        <f>'1.C.1.sz.mell.'!C147+'1.C.2.sz.mell. '!C147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91">
        <f>'1.C.1.sz.mell.'!C148+'1.C.2.sz.mell. '!C148</f>
        <v>29900581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-15831435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15831435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554</v>
      </c>
      <c r="B1" s="430"/>
      <c r="C1" s="430"/>
      <c r="D1" s="135"/>
      <c r="E1" s="135"/>
      <c r="F1" s="135"/>
    </row>
    <row r="2" spans="1:6" ht="15.75">
      <c r="A2" s="433" t="s">
        <v>492</v>
      </c>
      <c r="B2" s="437"/>
      <c r="C2" s="437"/>
      <c r="D2" s="437"/>
      <c r="E2" s="437"/>
      <c r="F2" s="437"/>
    </row>
    <row r="3" spans="1:6" ht="18.75">
      <c r="A3" s="439" t="s">
        <v>439</v>
      </c>
      <c r="B3" s="439"/>
      <c r="C3" s="439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478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1304940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>
        <v>1304940</v>
      </c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5863196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>
        <v>606168</v>
      </c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>
        <v>4010522</v>
      </c>
    </row>
    <row r="42" spans="1:3" s="164" customFormat="1" ht="12" customHeight="1">
      <c r="A42" s="168" t="s">
        <v>132</v>
      </c>
      <c r="B42" s="169" t="s">
        <v>247</v>
      </c>
      <c r="C42" s="170">
        <v>1246506</v>
      </c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/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7168136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15831435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>
        <v>15831435</v>
      </c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15831435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22999571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19862696</v>
      </c>
    </row>
    <row r="95" spans="1:3" s="192" customFormat="1" ht="12" customHeight="1">
      <c r="A95" s="193" t="s">
        <v>84</v>
      </c>
      <c r="B95" s="194" t="s">
        <v>43</v>
      </c>
      <c r="C95" s="195">
        <v>6165219</v>
      </c>
    </row>
    <row r="96" spans="1:3" s="192" customFormat="1" ht="12" customHeight="1">
      <c r="A96" s="168" t="s">
        <v>85</v>
      </c>
      <c r="B96" s="196" t="s">
        <v>138</v>
      </c>
      <c r="C96" s="170">
        <v>1250452</v>
      </c>
    </row>
    <row r="97" spans="1:3" s="192" customFormat="1" ht="12" customHeight="1">
      <c r="A97" s="168" t="s">
        <v>86</v>
      </c>
      <c r="B97" s="196" t="s">
        <v>108</v>
      </c>
      <c r="C97" s="174">
        <v>12447025</v>
      </c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85090</v>
      </c>
    </row>
    <row r="111" spans="1:3" s="192" customFormat="1" ht="12" customHeight="1">
      <c r="A111" s="165" t="s">
        <v>90</v>
      </c>
      <c r="B111" s="196" t="s">
        <v>172</v>
      </c>
      <c r="C111" s="167">
        <v>85090</v>
      </c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19947786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19947786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-12779650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15831435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600" verticalDpi="600" orientation="portrait" paperSize="9" scale="64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555</v>
      </c>
      <c r="B1" s="430"/>
      <c r="C1" s="430"/>
      <c r="D1" s="135"/>
      <c r="E1" s="135"/>
      <c r="F1" s="135"/>
    </row>
    <row r="2" spans="1:6" ht="15.75">
      <c r="A2" s="433" t="s">
        <v>493</v>
      </c>
      <c r="B2" s="437"/>
      <c r="C2" s="437"/>
      <c r="D2" s="437"/>
      <c r="E2" s="437"/>
      <c r="F2" s="437"/>
    </row>
    <row r="3" spans="1:6" ht="18.75">
      <c r="A3" s="439" t="s">
        <v>439</v>
      </c>
      <c r="B3" s="439"/>
      <c r="C3" s="439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478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0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/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6901010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>
        <v>5425992</v>
      </c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/>
    </row>
    <row r="42" spans="1:3" s="164" customFormat="1" ht="12" customHeight="1">
      <c r="A42" s="168" t="s">
        <v>132</v>
      </c>
      <c r="B42" s="169" t="s">
        <v>247</v>
      </c>
      <c r="C42" s="170">
        <v>1465018</v>
      </c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>
        <v>10000</v>
      </c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6901010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0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/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0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6901010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478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9910885</v>
      </c>
    </row>
    <row r="95" spans="1:3" s="192" customFormat="1" ht="12" customHeight="1">
      <c r="A95" s="193" t="s">
        <v>84</v>
      </c>
      <c r="B95" s="194" t="s">
        <v>43</v>
      </c>
      <c r="C95" s="195">
        <v>3036081</v>
      </c>
    </row>
    <row r="96" spans="1:3" s="192" customFormat="1" ht="12" customHeight="1">
      <c r="A96" s="168" t="s">
        <v>85</v>
      </c>
      <c r="B96" s="196" t="s">
        <v>138</v>
      </c>
      <c r="C96" s="170">
        <v>615887</v>
      </c>
    </row>
    <row r="97" spans="1:3" s="192" customFormat="1" ht="12" customHeight="1">
      <c r="A97" s="168" t="s">
        <v>86</v>
      </c>
      <c r="B97" s="196" t="s">
        <v>108</v>
      </c>
      <c r="C97" s="174">
        <v>6258917</v>
      </c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41910</v>
      </c>
    </row>
    <row r="111" spans="1:3" s="192" customFormat="1" ht="12" customHeight="1">
      <c r="A111" s="165" t="s">
        <v>90</v>
      </c>
      <c r="B111" s="196" t="s">
        <v>172</v>
      </c>
      <c r="C111" s="167">
        <v>41910</v>
      </c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9952795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9952795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-3051785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50390625" style="128" customWidth="1"/>
    <col min="3" max="3" width="30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556</v>
      </c>
      <c r="B1" s="430"/>
      <c r="C1" s="430"/>
      <c r="D1" s="135"/>
      <c r="E1" s="135"/>
      <c r="F1" s="135"/>
    </row>
    <row r="2" spans="1:6" ht="15.75">
      <c r="A2" s="433" t="s">
        <v>510</v>
      </c>
      <c r="B2" s="437"/>
      <c r="C2" s="437"/>
      <c r="D2" s="437"/>
      <c r="E2" s="437"/>
      <c r="F2" s="437"/>
    </row>
    <row r="3" spans="1:6" ht="18.75">
      <c r="A3" s="439" t="s">
        <v>439</v>
      </c>
      <c r="B3" s="439"/>
      <c r="C3" s="439"/>
      <c r="D3" s="321"/>
      <c r="E3" s="321"/>
      <c r="F3" s="321"/>
    </row>
    <row r="4" spans="1:3" ht="15.75" customHeight="1">
      <c r="A4" s="431" t="s">
        <v>10</v>
      </c>
      <c r="B4" s="431"/>
      <c r="C4" s="431"/>
    </row>
    <row r="5" spans="1:3" ht="15.75" customHeight="1" thickBot="1">
      <c r="A5" s="428" t="s">
        <v>115</v>
      </c>
      <c r="B5" s="428"/>
      <c r="C5" s="112" t="s">
        <v>9</v>
      </c>
    </row>
    <row r="6" spans="1:3" ht="37.5" customHeight="1" thickBot="1">
      <c r="A6" s="4" t="s">
        <v>59</v>
      </c>
      <c r="B6" s="5" t="s">
        <v>12</v>
      </c>
      <c r="C6" s="14" t="s">
        <v>479</v>
      </c>
    </row>
    <row r="7" spans="1:3" s="164" customFormat="1" ht="12" customHeight="1" thickBot="1">
      <c r="A7" s="222">
        <v>1</v>
      </c>
      <c r="B7" s="223">
        <v>2</v>
      </c>
      <c r="C7" s="130">
        <v>3</v>
      </c>
    </row>
    <row r="8" spans="1:3" s="164" customFormat="1" ht="12" customHeight="1" thickBot="1">
      <c r="A8" s="161" t="s">
        <v>13</v>
      </c>
      <c r="B8" s="162" t="s">
        <v>207</v>
      </c>
      <c r="C8" s="163">
        <f>+C9+C10+C11+C12+C13+C14</f>
        <v>0</v>
      </c>
    </row>
    <row r="9" spans="1:3" s="164" customFormat="1" ht="12" customHeight="1">
      <c r="A9" s="165" t="s">
        <v>84</v>
      </c>
      <c r="B9" s="166" t="s">
        <v>208</v>
      </c>
      <c r="C9" s="167"/>
    </row>
    <row r="10" spans="1:3" s="164" customFormat="1" ht="12" customHeight="1">
      <c r="A10" s="168" t="s">
        <v>85</v>
      </c>
      <c r="B10" s="169" t="s">
        <v>209</v>
      </c>
      <c r="C10" s="170"/>
    </row>
    <row r="11" spans="1:3" s="164" customFormat="1" ht="12" customHeight="1">
      <c r="A11" s="168" t="s">
        <v>86</v>
      </c>
      <c r="B11" s="169" t="s">
        <v>210</v>
      </c>
      <c r="C11" s="170"/>
    </row>
    <row r="12" spans="1:3" s="164" customFormat="1" ht="12" customHeight="1">
      <c r="A12" s="168" t="s">
        <v>87</v>
      </c>
      <c r="B12" s="169" t="s">
        <v>211</v>
      </c>
      <c r="C12" s="170"/>
    </row>
    <row r="13" spans="1:3" s="164" customFormat="1" ht="12" customHeight="1">
      <c r="A13" s="168" t="s">
        <v>109</v>
      </c>
      <c r="B13" s="169" t="s">
        <v>212</v>
      </c>
      <c r="C13" s="170"/>
    </row>
    <row r="14" spans="1:3" s="164" customFormat="1" ht="12" customHeight="1" thickBot="1">
      <c r="A14" s="171" t="s">
        <v>88</v>
      </c>
      <c r="B14" s="172" t="s">
        <v>213</v>
      </c>
      <c r="C14" s="170"/>
    </row>
    <row r="15" spans="1:3" s="164" customFormat="1" ht="12" customHeight="1" thickBot="1">
      <c r="A15" s="161" t="s">
        <v>14</v>
      </c>
      <c r="B15" s="173" t="s">
        <v>214</v>
      </c>
      <c r="C15" s="163">
        <f>+C16+C17+C18+C19+C20</f>
        <v>0</v>
      </c>
    </row>
    <row r="16" spans="1:3" s="164" customFormat="1" ht="12" customHeight="1">
      <c r="A16" s="165" t="s">
        <v>90</v>
      </c>
      <c r="B16" s="166" t="s">
        <v>215</v>
      </c>
      <c r="C16" s="167"/>
    </row>
    <row r="17" spans="1:3" s="164" customFormat="1" ht="12" customHeight="1">
      <c r="A17" s="168" t="s">
        <v>91</v>
      </c>
      <c r="B17" s="169" t="s">
        <v>216</v>
      </c>
      <c r="C17" s="170"/>
    </row>
    <row r="18" spans="1:3" s="164" customFormat="1" ht="12" customHeight="1">
      <c r="A18" s="168" t="s">
        <v>92</v>
      </c>
      <c r="B18" s="169" t="s">
        <v>217</v>
      </c>
      <c r="C18" s="170"/>
    </row>
    <row r="19" spans="1:3" s="164" customFormat="1" ht="12" customHeight="1">
      <c r="A19" s="168" t="s">
        <v>93</v>
      </c>
      <c r="B19" s="169" t="s">
        <v>218</v>
      </c>
      <c r="C19" s="170"/>
    </row>
    <row r="20" spans="1:3" s="164" customFormat="1" ht="12" customHeight="1">
      <c r="A20" s="168" t="s">
        <v>94</v>
      </c>
      <c r="B20" s="169" t="s">
        <v>219</v>
      </c>
      <c r="C20" s="170"/>
    </row>
    <row r="21" spans="1:3" s="164" customFormat="1" ht="12" customHeight="1" thickBot="1">
      <c r="A21" s="171" t="s">
        <v>103</v>
      </c>
      <c r="B21" s="172" t="s">
        <v>220</v>
      </c>
      <c r="C21" s="174"/>
    </row>
    <row r="22" spans="1:3" s="164" customFormat="1" ht="12" customHeight="1" thickBot="1">
      <c r="A22" s="161" t="s">
        <v>15</v>
      </c>
      <c r="B22" s="162" t="s">
        <v>221</v>
      </c>
      <c r="C22" s="163">
        <f>+C23+C24+C25+C26+C27</f>
        <v>0</v>
      </c>
    </row>
    <row r="23" spans="1:3" s="164" customFormat="1" ht="12" customHeight="1">
      <c r="A23" s="165" t="s">
        <v>73</v>
      </c>
      <c r="B23" s="166" t="s">
        <v>222</v>
      </c>
      <c r="C23" s="167"/>
    </row>
    <row r="24" spans="1:3" s="164" customFormat="1" ht="12" customHeight="1">
      <c r="A24" s="168" t="s">
        <v>74</v>
      </c>
      <c r="B24" s="169" t="s">
        <v>223</v>
      </c>
      <c r="C24" s="170"/>
    </row>
    <row r="25" spans="1:3" s="164" customFormat="1" ht="12" customHeight="1">
      <c r="A25" s="168" t="s">
        <v>75</v>
      </c>
      <c r="B25" s="169" t="s">
        <v>224</v>
      </c>
      <c r="C25" s="170"/>
    </row>
    <row r="26" spans="1:3" s="164" customFormat="1" ht="12" customHeight="1">
      <c r="A26" s="168" t="s">
        <v>76</v>
      </c>
      <c r="B26" s="169" t="s">
        <v>225</v>
      </c>
      <c r="C26" s="170"/>
    </row>
    <row r="27" spans="1:3" s="164" customFormat="1" ht="12" customHeight="1">
      <c r="A27" s="168" t="s">
        <v>126</v>
      </c>
      <c r="B27" s="169" t="s">
        <v>226</v>
      </c>
      <c r="C27" s="170"/>
    </row>
    <row r="28" spans="1:3" s="164" customFormat="1" ht="12" customHeight="1" thickBot="1">
      <c r="A28" s="171" t="s">
        <v>127</v>
      </c>
      <c r="B28" s="172" t="s">
        <v>227</v>
      </c>
      <c r="C28" s="174"/>
    </row>
    <row r="29" spans="1:3" s="164" customFormat="1" ht="12" customHeight="1" thickBot="1">
      <c r="A29" s="161" t="s">
        <v>128</v>
      </c>
      <c r="B29" s="162" t="s">
        <v>228</v>
      </c>
      <c r="C29" s="175">
        <f>+C30+C33+C34+C35</f>
        <v>0</v>
      </c>
    </row>
    <row r="30" spans="1:3" s="164" customFormat="1" ht="12" customHeight="1">
      <c r="A30" s="165" t="s">
        <v>229</v>
      </c>
      <c r="B30" s="166" t="s">
        <v>230</v>
      </c>
      <c r="C30" s="176">
        <f>+C31+C32</f>
        <v>0</v>
      </c>
    </row>
    <row r="31" spans="1:3" s="164" customFormat="1" ht="12" customHeight="1">
      <c r="A31" s="168" t="s">
        <v>231</v>
      </c>
      <c r="B31" s="169" t="s">
        <v>232</v>
      </c>
      <c r="C31" s="170"/>
    </row>
    <row r="32" spans="1:3" s="164" customFormat="1" ht="12" customHeight="1">
      <c r="A32" s="168" t="s">
        <v>233</v>
      </c>
      <c r="B32" s="169" t="s">
        <v>234</v>
      </c>
      <c r="C32" s="170"/>
    </row>
    <row r="33" spans="1:3" s="164" customFormat="1" ht="12" customHeight="1">
      <c r="A33" s="168" t="s">
        <v>235</v>
      </c>
      <c r="B33" s="169" t="s">
        <v>236</v>
      </c>
      <c r="C33" s="170"/>
    </row>
    <row r="34" spans="1:3" s="164" customFormat="1" ht="12" customHeight="1">
      <c r="A34" s="168" t="s">
        <v>237</v>
      </c>
      <c r="B34" s="169" t="s">
        <v>238</v>
      </c>
      <c r="C34" s="170"/>
    </row>
    <row r="35" spans="1:3" s="164" customFormat="1" ht="12" customHeight="1" thickBot="1">
      <c r="A35" s="171" t="s">
        <v>239</v>
      </c>
      <c r="B35" s="172" t="s">
        <v>240</v>
      </c>
      <c r="C35" s="174"/>
    </row>
    <row r="36" spans="1:3" s="164" customFormat="1" ht="12" customHeight="1" thickBot="1">
      <c r="A36" s="161" t="s">
        <v>17</v>
      </c>
      <c r="B36" s="162" t="s">
        <v>241</v>
      </c>
      <c r="C36" s="163">
        <f>SUM(C37:C46)</f>
        <v>0</v>
      </c>
    </row>
    <row r="37" spans="1:3" s="164" customFormat="1" ht="12" customHeight="1">
      <c r="A37" s="165" t="s">
        <v>77</v>
      </c>
      <c r="B37" s="166" t="s">
        <v>242</v>
      </c>
      <c r="C37" s="167"/>
    </row>
    <row r="38" spans="1:3" s="164" customFormat="1" ht="12" customHeight="1">
      <c r="A38" s="168" t="s">
        <v>78</v>
      </c>
      <c r="B38" s="169" t="s">
        <v>243</v>
      </c>
      <c r="C38" s="170"/>
    </row>
    <row r="39" spans="1:3" s="164" customFormat="1" ht="12" customHeight="1">
      <c r="A39" s="168" t="s">
        <v>79</v>
      </c>
      <c r="B39" s="169" t="s">
        <v>244</v>
      </c>
      <c r="C39" s="170"/>
    </row>
    <row r="40" spans="1:3" s="164" customFormat="1" ht="12" customHeight="1">
      <c r="A40" s="168" t="s">
        <v>130</v>
      </c>
      <c r="B40" s="169" t="s">
        <v>245</v>
      </c>
      <c r="C40" s="170"/>
    </row>
    <row r="41" spans="1:3" s="164" customFormat="1" ht="12" customHeight="1">
      <c r="A41" s="168" t="s">
        <v>131</v>
      </c>
      <c r="B41" s="169" t="s">
        <v>246</v>
      </c>
      <c r="C41" s="170"/>
    </row>
    <row r="42" spans="1:3" s="164" customFormat="1" ht="12" customHeight="1">
      <c r="A42" s="168" t="s">
        <v>132</v>
      </c>
      <c r="B42" s="169" t="s">
        <v>247</v>
      </c>
      <c r="C42" s="170"/>
    </row>
    <row r="43" spans="1:3" s="164" customFormat="1" ht="12" customHeight="1">
      <c r="A43" s="168" t="s">
        <v>133</v>
      </c>
      <c r="B43" s="169" t="s">
        <v>248</v>
      </c>
      <c r="C43" s="170"/>
    </row>
    <row r="44" spans="1:3" s="164" customFormat="1" ht="12" customHeight="1">
      <c r="A44" s="168" t="s">
        <v>134</v>
      </c>
      <c r="B44" s="169" t="s">
        <v>249</v>
      </c>
      <c r="C44" s="170"/>
    </row>
    <row r="45" spans="1:3" s="164" customFormat="1" ht="12" customHeight="1">
      <c r="A45" s="168" t="s">
        <v>250</v>
      </c>
      <c r="B45" s="169" t="s">
        <v>251</v>
      </c>
      <c r="C45" s="177"/>
    </row>
    <row r="46" spans="1:3" s="164" customFormat="1" ht="12" customHeight="1" thickBot="1">
      <c r="A46" s="171" t="s">
        <v>252</v>
      </c>
      <c r="B46" s="172" t="s">
        <v>253</v>
      </c>
      <c r="C46" s="178"/>
    </row>
    <row r="47" spans="1:3" s="164" customFormat="1" ht="12" customHeight="1" thickBot="1">
      <c r="A47" s="161" t="s">
        <v>18</v>
      </c>
      <c r="B47" s="162" t="s">
        <v>254</v>
      </c>
      <c r="C47" s="163">
        <f>SUM(C48:C52)</f>
        <v>0</v>
      </c>
    </row>
    <row r="48" spans="1:3" s="164" customFormat="1" ht="12" customHeight="1">
      <c r="A48" s="165" t="s">
        <v>80</v>
      </c>
      <c r="B48" s="166" t="s">
        <v>255</v>
      </c>
      <c r="C48" s="179"/>
    </row>
    <row r="49" spans="1:3" s="164" customFormat="1" ht="12" customHeight="1">
      <c r="A49" s="168" t="s">
        <v>81</v>
      </c>
      <c r="B49" s="169" t="s">
        <v>256</v>
      </c>
      <c r="C49" s="177"/>
    </row>
    <row r="50" spans="1:3" s="164" customFormat="1" ht="12" customHeight="1">
      <c r="A50" s="168" t="s">
        <v>257</v>
      </c>
      <c r="B50" s="169" t="s">
        <v>258</v>
      </c>
      <c r="C50" s="177"/>
    </row>
    <row r="51" spans="1:3" s="164" customFormat="1" ht="12" customHeight="1">
      <c r="A51" s="168" t="s">
        <v>259</v>
      </c>
      <c r="B51" s="169" t="s">
        <v>260</v>
      </c>
      <c r="C51" s="177"/>
    </row>
    <row r="52" spans="1:3" s="164" customFormat="1" ht="12" customHeight="1" thickBot="1">
      <c r="A52" s="171" t="s">
        <v>261</v>
      </c>
      <c r="B52" s="172" t="s">
        <v>262</v>
      </c>
      <c r="C52" s="178"/>
    </row>
    <row r="53" spans="1:3" s="164" customFormat="1" ht="12" customHeight="1" thickBot="1">
      <c r="A53" s="161" t="s">
        <v>135</v>
      </c>
      <c r="B53" s="162" t="s">
        <v>263</v>
      </c>
      <c r="C53" s="163">
        <f>SUM(C54:C56)</f>
        <v>0</v>
      </c>
    </row>
    <row r="54" spans="1:3" s="164" customFormat="1" ht="12" customHeight="1">
      <c r="A54" s="165" t="s">
        <v>82</v>
      </c>
      <c r="B54" s="166" t="s">
        <v>264</v>
      </c>
      <c r="C54" s="167"/>
    </row>
    <row r="55" spans="1:3" s="164" customFormat="1" ht="12" customHeight="1">
      <c r="A55" s="168" t="s">
        <v>83</v>
      </c>
      <c r="B55" s="169" t="s">
        <v>265</v>
      </c>
      <c r="C55" s="170"/>
    </row>
    <row r="56" spans="1:3" s="164" customFormat="1" ht="12" customHeight="1">
      <c r="A56" s="168" t="s">
        <v>266</v>
      </c>
      <c r="B56" s="169" t="s">
        <v>267</v>
      </c>
      <c r="C56" s="170"/>
    </row>
    <row r="57" spans="1:3" s="164" customFormat="1" ht="12" customHeight="1" thickBot="1">
      <c r="A57" s="171" t="s">
        <v>268</v>
      </c>
      <c r="B57" s="172" t="s">
        <v>269</v>
      </c>
      <c r="C57" s="174"/>
    </row>
    <row r="58" spans="1:3" s="164" customFormat="1" ht="12" customHeight="1" thickBot="1">
      <c r="A58" s="161" t="s">
        <v>20</v>
      </c>
      <c r="B58" s="173" t="s">
        <v>270</v>
      </c>
      <c r="C58" s="163">
        <f>SUM(C59:C61)</f>
        <v>0</v>
      </c>
    </row>
    <row r="59" spans="1:3" s="164" customFormat="1" ht="12" customHeight="1">
      <c r="A59" s="165" t="s">
        <v>136</v>
      </c>
      <c r="B59" s="166" t="s">
        <v>271</v>
      </c>
      <c r="C59" s="177"/>
    </row>
    <row r="60" spans="1:3" s="164" customFormat="1" ht="12" customHeight="1">
      <c r="A60" s="168" t="s">
        <v>137</v>
      </c>
      <c r="B60" s="169" t="s">
        <v>272</v>
      </c>
      <c r="C60" s="177"/>
    </row>
    <row r="61" spans="1:3" s="164" customFormat="1" ht="12" customHeight="1">
      <c r="A61" s="168" t="s">
        <v>173</v>
      </c>
      <c r="B61" s="169" t="s">
        <v>273</v>
      </c>
      <c r="C61" s="177"/>
    </row>
    <row r="62" spans="1:3" s="164" customFormat="1" ht="12" customHeight="1" thickBot="1">
      <c r="A62" s="171" t="s">
        <v>274</v>
      </c>
      <c r="B62" s="172" t="s">
        <v>275</v>
      </c>
      <c r="C62" s="177"/>
    </row>
    <row r="63" spans="1:3" s="164" customFormat="1" ht="12" customHeight="1" thickBot="1">
      <c r="A63" s="161" t="s">
        <v>21</v>
      </c>
      <c r="B63" s="162" t="s">
        <v>276</v>
      </c>
      <c r="C63" s="175">
        <f>+C8+C15+C22+C29+C36+C47+C53+C58</f>
        <v>0</v>
      </c>
    </row>
    <row r="64" spans="1:3" s="164" customFormat="1" ht="12" customHeight="1" thickBot="1">
      <c r="A64" s="180" t="s">
        <v>277</v>
      </c>
      <c r="B64" s="173" t="s">
        <v>278</v>
      </c>
      <c r="C64" s="163">
        <f>SUM(C65:C67)</f>
        <v>0</v>
      </c>
    </row>
    <row r="65" spans="1:3" s="164" customFormat="1" ht="12" customHeight="1">
      <c r="A65" s="165" t="s">
        <v>279</v>
      </c>
      <c r="B65" s="166" t="s">
        <v>280</v>
      </c>
      <c r="C65" s="177"/>
    </row>
    <row r="66" spans="1:3" s="164" customFormat="1" ht="12" customHeight="1">
      <c r="A66" s="168" t="s">
        <v>281</v>
      </c>
      <c r="B66" s="169" t="s">
        <v>282</v>
      </c>
      <c r="C66" s="177"/>
    </row>
    <row r="67" spans="1:3" s="164" customFormat="1" ht="12" customHeight="1" thickBot="1">
      <c r="A67" s="171" t="s">
        <v>283</v>
      </c>
      <c r="B67" s="181" t="s">
        <v>284</v>
      </c>
      <c r="C67" s="177"/>
    </row>
    <row r="68" spans="1:3" s="164" customFormat="1" ht="12" customHeight="1" thickBot="1">
      <c r="A68" s="180" t="s">
        <v>285</v>
      </c>
      <c r="B68" s="173" t="s">
        <v>286</v>
      </c>
      <c r="C68" s="163">
        <f>SUM(C69:C72)</f>
        <v>0</v>
      </c>
    </row>
    <row r="69" spans="1:3" s="164" customFormat="1" ht="12" customHeight="1">
      <c r="A69" s="165" t="s">
        <v>110</v>
      </c>
      <c r="B69" s="166" t="s">
        <v>287</v>
      </c>
      <c r="C69" s="177"/>
    </row>
    <row r="70" spans="1:3" s="164" customFormat="1" ht="12" customHeight="1">
      <c r="A70" s="168" t="s">
        <v>111</v>
      </c>
      <c r="B70" s="169" t="s">
        <v>288</v>
      </c>
      <c r="C70" s="177"/>
    </row>
    <row r="71" spans="1:3" s="164" customFormat="1" ht="12" customHeight="1">
      <c r="A71" s="168" t="s">
        <v>289</v>
      </c>
      <c r="B71" s="169" t="s">
        <v>290</v>
      </c>
      <c r="C71" s="177"/>
    </row>
    <row r="72" spans="1:3" s="164" customFormat="1" ht="12" customHeight="1" thickBot="1">
      <c r="A72" s="171" t="s">
        <v>291</v>
      </c>
      <c r="B72" s="172" t="s">
        <v>292</v>
      </c>
      <c r="C72" s="177"/>
    </row>
    <row r="73" spans="1:3" s="164" customFormat="1" ht="12" customHeight="1" thickBot="1">
      <c r="A73" s="180" t="s">
        <v>293</v>
      </c>
      <c r="B73" s="173" t="s">
        <v>294</v>
      </c>
      <c r="C73" s="163">
        <f>SUM(C74:C75)</f>
        <v>0</v>
      </c>
    </row>
    <row r="74" spans="1:3" s="164" customFormat="1" ht="12" customHeight="1">
      <c r="A74" s="165" t="s">
        <v>295</v>
      </c>
      <c r="B74" s="166" t="s">
        <v>296</v>
      </c>
      <c r="C74" s="177"/>
    </row>
    <row r="75" spans="1:3" s="164" customFormat="1" ht="12" customHeight="1" thickBot="1">
      <c r="A75" s="171" t="s">
        <v>297</v>
      </c>
      <c r="B75" s="172" t="s">
        <v>298</v>
      </c>
      <c r="C75" s="177"/>
    </row>
    <row r="76" spans="1:3" s="164" customFormat="1" ht="12" customHeight="1" thickBot="1">
      <c r="A76" s="180" t="s">
        <v>299</v>
      </c>
      <c r="B76" s="173" t="s">
        <v>300</v>
      </c>
      <c r="C76" s="163">
        <f>SUM(C77:C80)</f>
        <v>0</v>
      </c>
    </row>
    <row r="77" spans="1:3" s="164" customFormat="1" ht="12" customHeight="1">
      <c r="A77" s="165" t="s">
        <v>301</v>
      </c>
      <c r="B77" s="166" t="s">
        <v>302</v>
      </c>
      <c r="C77" s="177"/>
    </row>
    <row r="78" spans="1:3" s="164" customFormat="1" ht="12" customHeight="1">
      <c r="A78" s="168" t="s">
        <v>303</v>
      </c>
      <c r="B78" s="169" t="s">
        <v>304</v>
      </c>
      <c r="C78" s="177"/>
    </row>
    <row r="79" spans="1:3" s="164" customFormat="1" ht="12" customHeight="1">
      <c r="A79" s="165" t="s">
        <v>305</v>
      </c>
      <c r="B79" s="172" t="s">
        <v>435</v>
      </c>
      <c r="C79" s="177"/>
    </row>
    <row r="80" spans="1:3" s="164" customFormat="1" ht="12" customHeight="1" thickBot="1">
      <c r="A80" s="171" t="s">
        <v>436</v>
      </c>
      <c r="B80" s="172" t="s">
        <v>306</v>
      </c>
      <c r="C80" s="177"/>
    </row>
    <row r="81" spans="1:3" s="164" customFormat="1" ht="12" customHeight="1" thickBot="1">
      <c r="A81" s="180" t="s">
        <v>307</v>
      </c>
      <c r="B81" s="173" t="s">
        <v>308</v>
      </c>
      <c r="C81" s="163">
        <f>SUM(C82:C85)</f>
        <v>0</v>
      </c>
    </row>
    <row r="82" spans="1:3" s="164" customFormat="1" ht="12" customHeight="1">
      <c r="A82" s="182" t="s">
        <v>309</v>
      </c>
      <c r="B82" s="166" t="s">
        <v>310</v>
      </c>
      <c r="C82" s="177"/>
    </row>
    <row r="83" spans="1:3" s="164" customFormat="1" ht="12" customHeight="1">
      <c r="A83" s="183" t="s">
        <v>311</v>
      </c>
      <c r="B83" s="169" t="s">
        <v>312</v>
      </c>
      <c r="C83" s="177"/>
    </row>
    <row r="84" spans="1:3" s="164" customFormat="1" ht="12" customHeight="1">
      <c r="A84" s="183" t="s">
        <v>313</v>
      </c>
      <c r="B84" s="169" t="s">
        <v>314</v>
      </c>
      <c r="C84" s="177"/>
    </row>
    <row r="85" spans="1:3" s="164" customFormat="1" ht="12" customHeight="1" thickBot="1">
      <c r="A85" s="184" t="s">
        <v>315</v>
      </c>
      <c r="B85" s="172" t="s">
        <v>316</v>
      </c>
      <c r="C85" s="177"/>
    </row>
    <row r="86" spans="1:3" s="164" customFormat="1" ht="13.5" customHeight="1" thickBot="1">
      <c r="A86" s="180" t="s">
        <v>317</v>
      </c>
      <c r="B86" s="173" t="s">
        <v>318</v>
      </c>
      <c r="C86" s="185"/>
    </row>
    <row r="87" spans="1:3" s="164" customFormat="1" ht="15.75" customHeight="1" thickBot="1">
      <c r="A87" s="180" t="s">
        <v>319</v>
      </c>
      <c r="B87" s="186" t="s">
        <v>320</v>
      </c>
      <c r="C87" s="175">
        <f>+C64+C68+C73+C76+C81+C86</f>
        <v>0</v>
      </c>
    </row>
    <row r="88" spans="1:3" s="164" customFormat="1" ht="16.5" customHeight="1" thickBot="1">
      <c r="A88" s="187" t="s">
        <v>321</v>
      </c>
      <c r="B88" s="188" t="s">
        <v>322</v>
      </c>
      <c r="C88" s="175">
        <f>+C63+C87</f>
        <v>0</v>
      </c>
    </row>
    <row r="89" spans="1:3" s="141" customFormat="1" ht="78.75" customHeight="1">
      <c r="A89" s="1"/>
      <c r="B89" s="2"/>
      <c r="C89" s="111"/>
    </row>
    <row r="90" spans="1:3" ht="16.5" customHeight="1">
      <c r="A90" s="431" t="s">
        <v>41</v>
      </c>
      <c r="B90" s="431"/>
      <c r="C90" s="431"/>
    </row>
    <row r="91" spans="1:3" s="142" customFormat="1" ht="16.5" customHeight="1" thickBot="1">
      <c r="A91" s="432" t="s">
        <v>116</v>
      </c>
      <c r="B91" s="432"/>
      <c r="C91" s="112" t="s">
        <v>9</v>
      </c>
    </row>
    <row r="92" spans="1:3" ht="37.5" customHeight="1" thickBot="1">
      <c r="A92" s="4" t="s">
        <v>59</v>
      </c>
      <c r="B92" s="5" t="s">
        <v>42</v>
      </c>
      <c r="C92" s="14" t="s">
        <v>479</v>
      </c>
    </row>
    <row r="93" spans="1:3" s="164" customFormat="1" ht="12" customHeight="1" thickBot="1">
      <c r="A93" s="4">
        <v>1</v>
      </c>
      <c r="B93" s="5">
        <v>2</v>
      </c>
      <c r="C93" s="14">
        <v>3</v>
      </c>
    </row>
    <row r="94" spans="1:3" s="192" customFormat="1" ht="12" customHeight="1" thickBot="1">
      <c r="A94" s="189" t="s">
        <v>13</v>
      </c>
      <c r="B94" s="190" t="s">
        <v>414</v>
      </c>
      <c r="C94" s="191">
        <f>SUM(C95:C99)</f>
        <v>20297998</v>
      </c>
    </row>
    <row r="95" spans="1:3" s="192" customFormat="1" ht="12" customHeight="1">
      <c r="A95" s="193" t="s">
        <v>84</v>
      </c>
      <c r="B95" s="194" t="s">
        <v>43</v>
      </c>
      <c r="C95" s="195">
        <v>5940000</v>
      </c>
    </row>
    <row r="96" spans="1:3" s="192" customFormat="1" ht="12" customHeight="1">
      <c r="A96" s="168" t="s">
        <v>85</v>
      </c>
      <c r="B96" s="196" t="s">
        <v>138</v>
      </c>
      <c r="C96" s="170">
        <v>474320</v>
      </c>
    </row>
    <row r="97" spans="1:3" s="192" customFormat="1" ht="12" customHeight="1">
      <c r="A97" s="168" t="s">
        <v>86</v>
      </c>
      <c r="B97" s="196" t="s">
        <v>108</v>
      </c>
      <c r="C97" s="174">
        <v>13883678</v>
      </c>
    </row>
    <row r="98" spans="1:3" s="192" customFormat="1" ht="12" customHeight="1">
      <c r="A98" s="168" t="s">
        <v>87</v>
      </c>
      <c r="B98" s="197" t="s">
        <v>139</v>
      </c>
      <c r="C98" s="174"/>
    </row>
    <row r="99" spans="1:3" s="192" customFormat="1" ht="12" customHeight="1">
      <c r="A99" s="168" t="s">
        <v>98</v>
      </c>
      <c r="B99" s="198" t="s">
        <v>140</v>
      </c>
      <c r="C99" s="174"/>
    </row>
    <row r="100" spans="1:3" s="192" customFormat="1" ht="12" customHeight="1">
      <c r="A100" s="168" t="s">
        <v>88</v>
      </c>
      <c r="B100" s="196" t="s">
        <v>323</v>
      </c>
      <c r="C100" s="174"/>
    </row>
    <row r="101" spans="1:3" s="192" customFormat="1" ht="12" customHeight="1">
      <c r="A101" s="168" t="s">
        <v>89</v>
      </c>
      <c r="B101" s="199" t="s">
        <v>324</v>
      </c>
      <c r="C101" s="174"/>
    </row>
    <row r="102" spans="1:3" s="192" customFormat="1" ht="12" customHeight="1">
      <c r="A102" s="168" t="s">
        <v>99</v>
      </c>
      <c r="B102" s="200" t="s">
        <v>325</v>
      </c>
      <c r="C102" s="174"/>
    </row>
    <row r="103" spans="1:3" s="192" customFormat="1" ht="12" customHeight="1">
      <c r="A103" s="168" t="s">
        <v>100</v>
      </c>
      <c r="B103" s="200" t="s">
        <v>326</v>
      </c>
      <c r="C103" s="174"/>
    </row>
    <row r="104" spans="1:3" s="192" customFormat="1" ht="12" customHeight="1">
      <c r="A104" s="168" t="s">
        <v>101</v>
      </c>
      <c r="B104" s="199" t="s">
        <v>327</v>
      </c>
      <c r="C104" s="174"/>
    </row>
    <row r="105" spans="1:3" s="192" customFormat="1" ht="12" customHeight="1">
      <c r="A105" s="168" t="s">
        <v>102</v>
      </c>
      <c r="B105" s="199" t="s">
        <v>328</v>
      </c>
      <c r="C105" s="174"/>
    </row>
    <row r="106" spans="1:3" s="192" customFormat="1" ht="12" customHeight="1">
      <c r="A106" s="168" t="s">
        <v>104</v>
      </c>
      <c r="B106" s="200" t="s">
        <v>329</v>
      </c>
      <c r="C106" s="174"/>
    </row>
    <row r="107" spans="1:3" s="192" customFormat="1" ht="12" customHeight="1">
      <c r="A107" s="201" t="s">
        <v>141</v>
      </c>
      <c r="B107" s="202" t="s">
        <v>330</v>
      </c>
      <c r="C107" s="174"/>
    </row>
    <row r="108" spans="1:3" s="192" customFormat="1" ht="12" customHeight="1">
      <c r="A108" s="168" t="s">
        <v>331</v>
      </c>
      <c r="B108" s="202" t="s">
        <v>332</v>
      </c>
      <c r="C108" s="174"/>
    </row>
    <row r="109" spans="1:3" s="192" customFormat="1" ht="12" customHeight="1" thickBot="1">
      <c r="A109" s="203" t="s">
        <v>333</v>
      </c>
      <c r="B109" s="204" t="s">
        <v>334</v>
      </c>
      <c r="C109" s="205"/>
    </row>
    <row r="110" spans="1:3" s="192" customFormat="1" ht="12" customHeight="1" thickBot="1">
      <c r="A110" s="161" t="s">
        <v>14</v>
      </c>
      <c r="B110" s="206" t="s">
        <v>415</v>
      </c>
      <c r="C110" s="163">
        <f>+C111+C113+C115</f>
        <v>0</v>
      </c>
    </row>
    <row r="111" spans="1:3" s="192" customFormat="1" ht="12" customHeight="1">
      <c r="A111" s="165" t="s">
        <v>90</v>
      </c>
      <c r="B111" s="196" t="s">
        <v>172</v>
      </c>
      <c r="C111" s="167"/>
    </row>
    <row r="112" spans="1:3" s="192" customFormat="1" ht="12" customHeight="1">
      <c r="A112" s="165" t="s">
        <v>91</v>
      </c>
      <c r="B112" s="207" t="s">
        <v>335</v>
      </c>
      <c r="C112" s="167"/>
    </row>
    <row r="113" spans="1:3" s="192" customFormat="1" ht="12" customHeight="1">
      <c r="A113" s="165" t="s">
        <v>92</v>
      </c>
      <c r="B113" s="207" t="s">
        <v>142</v>
      </c>
      <c r="C113" s="170"/>
    </row>
    <row r="114" spans="1:3" s="192" customFormat="1" ht="12" customHeight="1">
      <c r="A114" s="165" t="s">
        <v>93</v>
      </c>
      <c r="B114" s="207" t="s">
        <v>336</v>
      </c>
      <c r="C114" s="208"/>
    </row>
    <row r="115" spans="1:3" s="192" customFormat="1" ht="12" customHeight="1">
      <c r="A115" s="165" t="s">
        <v>94</v>
      </c>
      <c r="B115" s="209" t="s">
        <v>174</v>
      </c>
      <c r="C115" s="208"/>
    </row>
    <row r="116" spans="1:3" s="192" customFormat="1" ht="12" customHeight="1">
      <c r="A116" s="165" t="s">
        <v>103</v>
      </c>
      <c r="B116" s="210" t="s">
        <v>337</v>
      </c>
      <c r="C116" s="208"/>
    </row>
    <row r="117" spans="1:3" s="192" customFormat="1" ht="12" customHeight="1">
      <c r="A117" s="165" t="s">
        <v>105</v>
      </c>
      <c r="B117" s="211" t="s">
        <v>338</v>
      </c>
      <c r="C117" s="208"/>
    </row>
    <row r="118" spans="1:3" s="192" customFormat="1" ht="12">
      <c r="A118" s="165" t="s">
        <v>143</v>
      </c>
      <c r="B118" s="200" t="s">
        <v>326</v>
      </c>
      <c r="C118" s="208"/>
    </row>
    <row r="119" spans="1:3" s="192" customFormat="1" ht="12" customHeight="1">
      <c r="A119" s="165" t="s">
        <v>144</v>
      </c>
      <c r="B119" s="200" t="s">
        <v>339</v>
      </c>
      <c r="C119" s="208"/>
    </row>
    <row r="120" spans="1:3" s="192" customFormat="1" ht="12" customHeight="1">
      <c r="A120" s="165" t="s">
        <v>145</v>
      </c>
      <c r="B120" s="200" t="s">
        <v>340</v>
      </c>
      <c r="C120" s="208"/>
    </row>
    <row r="121" spans="1:3" s="192" customFormat="1" ht="12" customHeight="1">
      <c r="A121" s="165" t="s">
        <v>341</v>
      </c>
      <c r="B121" s="200" t="s">
        <v>329</v>
      </c>
      <c r="C121" s="208"/>
    </row>
    <row r="122" spans="1:3" s="192" customFormat="1" ht="12" customHeight="1">
      <c r="A122" s="165" t="s">
        <v>342</v>
      </c>
      <c r="B122" s="200" t="s">
        <v>343</v>
      </c>
      <c r="C122" s="208"/>
    </row>
    <row r="123" spans="1:3" s="192" customFormat="1" ht="12.75" thickBot="1">
      <c r="A123" s="201" t="s">
        <v>344</v>
      </c>
      <c r="B123" s="200" t="s">
        <v>345</v>
      </c>
      <c r="C123" s="212"/>
    </row>
    <row r="124" spans="1:3" s="192" customFormat="1" ht="12" customHeight="1" thickBot="1">
      <c r="A124" s="161" t="s">
        <v>15</v>
      </c>
      <c r="B124" s="213" t="s">
        <v>346</v>
      </c>
      <c r="C124" s="163">
        <f>+C125+C126</f>
        <v>0</v>
      </c>
    </row>
    <row r="125" spans="1:3" s="192" customFormat="1" ht="12" customHeight="1">
      <c r="A125" s="165" t="s">
        <v>73</v>
      </c>
      <c r="B125" s="214" t="s">
        <v>50</v>
      </c>
      <c r="C125" s="167"/>
    </row>
    <row r="126" spans="1:3" s="192" customFormat="1" ht="12" customHeight="1" thickBot="1">
      <c r="A126" s="171" t="s">
        <v>74</v>
      </c>
      <c r="B126" s="207" t="s">
        <v>51</v>
      </c>
      <c r="C126" s="174"/>
    </row>
    <row r="127" spans="1:3" s="192" customFormat="1" ht="12" customHeight="1" thickBot="1">
      <c r="A127" s="161" t="s">
        <v>16</v>
      </c>
      <c r="B127" s="213" t="s">
        <v>347</v>
      </c>
      <c r="C127" s="163">
        <f>+C94+C110+C124</f>
        <v>20297998</v>
      </c>
    </row>
    <row r="128" spans="1:3" s="192" customFormat="1" ht="12" customHeight="1" thickBot="1">
      <c r="A128" s="161" t="s">
        <v>17</v>
      </c>
      <c r="B128" s="213" t="s">
        <v>348</v>
      </c>
      <c r="C128" s="163">
        <f>+C129+C130+C131</f>
        <v>0</v>
      </c>
    </row>
    <row r="129" spans="1:3" s="192" customFormat="1" ht="12" customHeight="1">
      <c r="A129" s="165" t="s">
        <v>77</v>
      </c>
      <c r="B129" s="214" t="s">
        <v>349</v>
      </c>
      <c r="C129" s="208"/>
    </row>
    <row r="130" spans="1:3" s="192" customFormat="1" ht="12" customHeight="1">
      <c r="A130" s="165" t="s">
        <v>78</v>
      </c>
      <c r="B130" s="214" t="s">
        <v>350</v>
      </c>
      <c r="C130" s="208"/>
    </row>
    <row r="131" spans="1:3" s="192" customFormat="1" ht="12" customHeight="1" thickBot="1">
      <c r="A131" s="201" t="s">
        <v>79</v>
      </c>
      <c r="B131" s="215" t="s">
        <v>351</v>
      </c>
      <c r="C131" s="208"/>
    </row>
    <row r="132" spans="1:3" s="192" customFormat="1" ht="12" customHeight="1" thickBot="1">
      <c r="A132" s="161" t="s">
        <v>18</v>
      </c>
      <c r="B132" s="213" t="s">
        <v>352</v>
      </c>
      <c r="C132" s="163">
        <f>+C133+C134+C135+C136</f>
        <v>0</v>
      </c>
    </row>
    <row r="133" spans="1:3" s="192" customFormat="1" ht="12" customHeight="1">
      <c r="A133" s="165" t="s">
        <v>80</v>
      </c>
      <c r="B133" s="214" t="s">
        <v>353</v>
      </c>
      <c r="C133" s="208"/>
    </row>
    <row r="134" spans="1:3" s="192" customFormat="1" ht="12" customHeight="1">
      <c r="A134" s="165" t="s">
        <v>81</v>
      </c>
      <c r="B134" s="214" t="s">
        <v>354</v>
      </c>
      <c r="C134" s="208"/>
    </row>
    <row r="135" spans="1:3" s="192" customFormat="1" ht="12" customHeight="1">
      <c r="A135" s="165" t="s">
        <v>257</v>
      </c>
      <c r="B135" s="214" t="s">
        <v>355</v>
      </c>
      <c r="C135" s="208"/>
    </row>
    <row r="136" spans="1:3" s="192" customFormat="1" ht="12" customHeight="1" thickBot="1">
      <c r="A136" s="201" t="s">
        <v>259</v>
      </c>
      <c r="B136" s="215" t="s">
        <v>356</v>
      </c>
      <c r="C136" s="208"/>
    </row>
    <row r="137" spans="1:3" s="192" customFormat="1" ht="12" customHeight="1" thickBot="1">
      <c r="A137" s="161" t="s">
        <v>19</v>
      </c>
      <c r="B137" s="213" t="s">
        <v>357</v>
      </c>
      <c r="C137" s="175">
        <f>+C138+C139+C140+C141</f>
        <v>0</v>
      </c>
    </row>
    <row r="138" spans="1:3" s="192" customFormat="1" ht="12" customHeight="1">
      <c r="A138" s="165" t="s">
        <v>82</v>
      </c>
      <c r="B138" s="214" t="s">
        <v>358</v>
      </c>
      <c r="C138" s="208"/>
    </row>
    <row r="139" spans="1:3" s="192" customFormat="1" ht="12" customHeight="1">
      <c r="A139" s="165" t="s">
        <v>83</v>
      </c>
      <c r="B139" s="214" t="s">
        <v>359</v>
      </c>
      <c r="C139" s="208"/>
    </row>
    <row r="140" spans="1:3" s="192" customFormat="1" ht="12" customHeight="1">
      <c r="A140" s="165" t="s">
        <v>266</v>
      </c>
      <c r="B140" s="214" t="s">
        <v>360</v>
      </c>
      <c r="C140" s="208"/>
    </row>
    <row r="141" spans="1:3" s="192" customFormat="1" ht="12" customHeight="1" thickBot="1">
      <c r="A141" s="201" t="s">
        <v>268</v>
      </c>
      <c r="B141" s="215" t="s">
        <v>361</v>
      </c>
      <c r="C141" s="208"/>
    </row>
    <row r="142" spans="1:3" s="192" customFormat="1" ht="12" customHeight="1" thickBot="1">
      <c r="A142" s="161" t="s">
        <v>20</v>
      </c>
      <c r="B142" s="213" t="s">
        <v>362</v>
      </c>
      <c r="C142" s="216">
        <f>+C143+C144+C145+C146</f>
        <v>0</v>
      </c>
    </row>
    <row r="143" spans="1:3" s="192" customFormat="1" ht="12" customHeight="1">
      <c r="A143" s="165" t="s">
        <v>136</v>
      </c>
      <c r="B143" s="214" t="s">
        <v>363</v>
      </c>
      <c r="C143" s="208"/>
    </row>
    <row r="144" spans="1:3" s="192" customFormat="1" ht="12" customHeight="1">
      <c r="A144" s="165" t="s">
        <v>137</v>
      </c>
      <c r="B144" s="214" t="s">
        <v>364</v>
      </c>
      <c r="C144" s="208"/>
    </row>
    <row r="145" spans="1:3" s="192" customFormat="1" ht="12" customHeight="1">
      <c r="A145" s="165" t="s">
        <v>173</v>
      </c>
      <c r="B145" s="214" t="s">
        <v>365</v>
      </c>
      <c r="C145" s="208"/>
    </row>
    <row r="146" spans="1:3" s="192" customFormat="1" ht="12" customHeight="1" thickBot="1">
      <c r="A146" s="165" t="s">
        <v>274</v>
      </c>
      <c r="B146" s="214" t="s">
        <v>366</v>
      </c>
      <c r="C146" s="208"/>
    </row>
    <row r="147" spans="1:9" s="192" customFormat="1" ht="15" customHeight="1" thickBot="1">
      <c r="A147" s="161" t="s">
        <v>21</v>
      </c>
      <c r="B147" s="213" t="s">
        <v>367</v>
      </c>
      <c r="C147" s="143">
        <f>+C128+C132+C137+C142</f>
        <v>0</v>
      </c>
      <c r="F147" s="217"/>
      <c r="G147" s="218"/>
      <c r="H147" s="218"/>
      <c r="I147" s="218"/>
    </row>
    <row r="148" spans="1:3" s="164" customFormat="1" ht="12.75" customHeight="1" thickBot="1">
      <c r="A148" s="219" t="s">
        <v>22</v>
      </c>
      <c r="B148" s="127" t="s">
        <v>368</v>
      </c>
      <c r="C148" s="143">
        <f>+C127+C147</f>
        <v>20297998</v>
      </c>
    </row>
    <row r="149" ht="7.5" customHeight="1"/>
    <row r="150" spans="1:3" ht="15.75">
      <c r="A150" s="434" t="s">
        <v>369</v>
      </c>
      <c r="B150" s="434"/>
      <c r="C150" s="434"/>
    </row>
    <row r="151" spans="1:3" ht="15" customHeight="1" thickBot="1">
      <c r="A151" s="428" t="s">
        <v>117</v>
      </c>
      <c r="B151" s="428"/>
      <c r="C151" s="112" t="s">
        <v>9</v>
      </c>
    </row>
    <row r="152" spans="1:4" ht="13.5" customHeight="1" thickBot="1">
      <c r="A152" s="3">
        <v>1</v>
      </c>
      <c r="B152" s="7" t="s">
        <v>370</v>
      </c>
      <c r="C152" s="110">
        <f>+C63-C127</f>
        <v>-20297998</v>
      </c>
      <c r="D152" s="144"/>
    </row>
    <row r="153" spans="1:3" ht="27.75" customHeight="1" thickBot="1">
      <c r="A153" s="3" t="s">
        <v>14</v>
      </c>
      <c r="B153" s="7" t="s">
        <v>371</v>
      </c>
      <c r="C153" s="110">
        <f>+C87-C147</f>
        <v>0</v>
      </c>
    </row>
  </sheetData>
  <sheetProtection/>
  <mergeCells count="9">
    <mergeCell ref="A150:C150"/>
    <mergeCell ref="A151:B151"/>
    <mergeCell ref="A1:C1"/>
    <mergeCell ref="A2:F2"/>
    <mergeCell ref="A4:C4"/>
    <mergeCell ref="A5:B5"/>
    <mergeCell ref="A90:C90"/>
    <mergeCell ref="A91:B91"/>
    <mergeCell ref="A3:C3"/>
  </mergeCells>
  <printOptions/>
  <pageMargins left="0.75" right="0.75" top="0.66" bottom="1" header="0.5" footer="0.5"/>
  <pageSetup fitToHeight="2" fitToWidth="3" horizontalDpi="300" verticalDpi="300" orientation="portrait" paperSize="9" scale="64" r:id="rId1"/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PageLayoutView="0" workbookViewId="0" topLeftCell="A1">
      <selection activeCell="F1" sqref="F1:F31"/>
    </sheetView>
  </sheetViews>
  <sheetFormatPr defaultColWidth="9.00390625" defaultRowHeight="12.75"/>
  <cols>
    <col min="1" max="1" width="6.875" style="27" customWidth="1"/>
    <col min="2" max="2" width="55.125" style="78" customWidth="1"/>
    <col min="3" max="3" width="16.375" style="27" customWidth="1"/>
    <col min="4" max="4" width="55.125" style="27" customWidth="1"/>
    <col min="5" max="5" width="16.375" style="27" customWidth="1"/>
    <col min="6" max="6" width="4.875" style="27" customWidth="1"/>
    <col min="7" max="16384" width="9.375" style="27" customWidth="1"/>
  </cols>
  <sheetData>
    <row r="1" spans="2:6" ht="39.75" customHeight="1">
      <c r="B1" s="113" t="s">
        <v>121</v>
      </c>
      <c r="C1" s="114"/>
      <c r="D1" s="114"/>
      <c r="E1" s="114"/>
      <c r="F1" s="440" t="s">
        <v>557</v>
      </c>
    </row>
    <row r="2" spans="5:6" ht="14.25" thickBot="1">
      <c r="E2" s="112" t="s">
        <v>9</v>
      </c>
      <c r="F2" s="440"/>
    </row>
    <row r="3" spans="1:6" ht="18" customHeight="1" thickBot="1">
      <c r="A3" s="441" t="s">
        <v>59</v>
      </c>
      <c r="B3" s="115" t="s">
        <v>47</v>
      </c>
      <c r="C3" s="116"/>
      <c r="D3" s="115" t="s">
        <v>49</v>
      </c>
      <c r="E3" s="145"/>
      <c r="F3" s="440"/>
    </row>
    <row r="4" spans="1:6" s="117" customFormat="1" ht="35.25" customHeight="1" thickBot="1">
      <c r="A4" s="442"/>
      <c r="B4" s="79" t="s">
        <v>52</v>
      </c>
      <c r="C4" s="80" t="s">
        <v>479</v>
      </c>
      <c r="D4" s="79" t="s">
        <v>52</v>
      </c>
      <c r="E4" s="23" t="s">
        <v>479</v>
      </c>
      <c r="F4" s="440"/>
    </row>
    <row r="5" spans="1:6" s="122" customFormat="1" ht="12" customHeight="1" thickBot="1">
      <c r="A5" s="118">
        <v>1</v>
      </c>
      <c r="B5" s="119">
        <v>2</v>
      </c>
      <c r="C5" s="120" t="s">
        <v>15</v>
      </c>
      <c r="D5" s="119" t="s">
        <v>16</v>
      </c>
      <c r="E5" s="121" t="s">
        <v>17</v>
      </c>
      <c r="F5" s="440"/>
    </row>
    <row r="6" spans="1:6" s="228" customFormat="1" ht="12.75" customHeight="1">
      <c r="A6" s="224" t="s">
        <v>13</v>
      </c>
      <c r="B6" s="225" t="s">
        <v>372</v>
      </c>
      <c r="C6" s="226">
        <v>81985674</v>
      </c>
      <c r="D6" s="225" t="s">
        <v>53</v>
      </c>
      <c r="E6" s="227">
        <v>47032249</v>
      </c>
      <c r="F6" s="440"/>
    </row>
    <row r="7" spans="1:6" s="228" customFormat="1" ht="12.75" customHeight="1">
      <c r="A7" s="229" t="s">
        <v>14</v>
      </c>
      <c r="B7" s="230" t="s">
        <v>373</v>
      </c>
      <c r="C7" s="231">
        <v>45051415</v>
      </c>
      <c r="D7" s="230" t="s">
        <v>138</v>
      </c>
      <c r="E7" s="232">
        <v>7284245</v>
      </c>
      <c r="F7" s="440"/>
    </row>
    <row r="8" spans="1:6" s="228" customFormat="1" ht="12.75" customHeight="1">
      <c r="A8" s="229" t="s">
        <v>15</v>
      </c>
      <c r="B8" s="230" t="s">
        <v>374</v>
      </c>
      <c r="C8" s="231"/>
      <c r="D8" s="230" t="s">
        <v>177</v>
      </c>
      <c r="E8" s="232">
        <v>45767501</v>
      </c>
      <c r="F8" s="440"/>
    </row>
    <row r="9" spans="1:6" s="228" customFormat="1" ht="12.75" customHeight="1">
      <c r="A9" s="229" t="s">
        <v>16</v>
      </c>
      <c r="B9" s="230" t="s">
        <v>129</v>
      </c>
      <c r="C9" s="231">
        <v>33550000</v>
      </c>
      <c r="D9" s="230" t="s">
        <v>139</v>
      </c>
      <c r="E9" s="232">
        <v>7350000</v>
      </c>
      <c r="F9" s="440"/>
    </row>
    <row r="10" spans="1:6" s="228" customFormat="1" ht="12.75" customHeight="1">
      <c r="A10" s="229" t="s">
        <v>17</v>
      </c>
      <c r="B10" s="233" t="s">
        <v>375</v>
      </c>
      <c r="C10" s="231">
        <v>240000</v>
      </c>
      <c r="D10" s="230" t="s">
        <v>140</v>
      </c>
      <c r="E10" s="232">
        <v>16882736</v>
      </c>
      <c r="F10" s="440"/>
    </row>
    <row r="11" spans="1:6" s="228" customFormat="1" ht="12.75" customHeight="1">
      <c r="A11" s="229" t="s">
        <v>18</v>
      </c>
      <c r="B11" s="230" t="s">
        <v>376</v>
      </c>
      <c r="C11" s="234"/>
      <c r="D11" s="230" t="s">
        <v>44</v>
      </c>
      <c r="E11" s="232">
        <v>5814244</v>
      </c>
      <c r="F11" s="440"/>
    </row>
    <row r="12" spans="1:6" s="228" customFormat="1" ht="12.75" customHeight="1">
      <c r="A12" s="229" t="s">
        <v>19</v>
      </c>
      <c r="B12" s="230" t="s">
        <v>253</v>
      </c>
      <c r="C12" s="231">
        <v>21238725</v>
      </c>
      <c r="D12" s="235"/>
      <c r="E12" s="232"/>
      <c r="F12" s="440"/>
    </row>
    <row r="13" spans="1:6" s="228" customFormat="1" ht="12.75" customHeight="1">
      <c r="A13" s="229" t="s">
        <v>20</v>
      </c>
      <c r="B13" s="235"/>
      <c r="C13" s="231"/>
      <c r="D13" s="235"/>
      <c r="E13" s="232"/>
      <c r="F13" s="440"/>
    </row>
    <row r="14" spans="1:6" s="228" customFormat="1" ht="12.75" customHeight="1">
      <c r="A14" s="229" t="s">
        <v>21</v>
      </c>
      <c r="B14" s="236"/>
      <c r="C14" s="234"/>
      <c r="D14" s="235"/>
      <c r="E14" s="232"/>
      <c r="F14" s="440"/>
    </row>
    <row r="15" spans="1:6" s="228" customFormat="1" ht="12.75" customHeight="1">
      <c r="A15" s="229" t="s">
        <v>22</v>
      </c>
      <c r="B15" s="235"/>
      <c r="C15" s="231"/>
      <c r="D15" s="235"/>
      <c r="E15" s="232"/>
      <c r="F15" s="440"/>
    </row>
    <row r="16" spans="1:6" s="228" customFormat="1" ht="12.75" customHeight="1">
      <c r="A16" s="229" t="s">
        <v>23</v>
      </c>
      <c r="B16" s="235"/>
      <c r="C16" s="231"/>
      <c r="D16" s="235"/>
      <c r="E16" s="232"/>
      <c r="F16" s="440"/>
    </row>
    <row r="17" spans="1:6" s="228" customFormat="1" ht="12.75" customHeight="1" thickBot="1">
      <c r="A17" s="229" t="s">
        <v>24</v>
      </c>
      <c r="B17" s="237"/>
      <c r="C17" s="238"/>
      <c r="D17" s="235"/>
      <c r="E17" s="239"/>
      <c r="F17" s="440"/>
    </row>
    <row r="18" spans="1:6" s="228" customFormat="1" ht="32.25" customHeight="1" thickBot="1">
      <c r="A18" s="240" t="s">
        <v>25</v>
      </c>
      <c r="B18" s="241" t="s">
        <v>377</v>
      </c>
      <c r="C18" s="242">
        <f>+C6+C7+C9+C10+C12+C13+C14+C15+C16+C17</f>
        <v>182065814</v>
      </c>
      <c r="D18" s="241" t="s">
        <v>378</v>
      </c>
      <c r="E18" s="243">
        <f>SUM(E6:E17)</f>
        <v>130130975</v>
      </c>
      <c r="F18" s="440"/>
    </row>
    <row r="19" spans="1:6" s="228" customFormat="1" ht="12.75" customHeight="1">
      <c r="A19" s="244" t="s">
        <v>26</v>
      </c>
      <c r="B19" s="245" t="s">
        <v>379</v>
      </c>
      <c r="C19" s="246">
        <f>+C20+C21+C22+C23</f>
        <v>15878742</v>
      </c>
      <c r="D19" s="230" t="s">
        <v>146</v>
      </c>
      <c r="E19" s="247"/>
      <c r="F19" s="440"/>
    </row>
    <row r="20" spans="1:6" s="228" customFormat="1" ht="12.75" customHeight="1">
      <c r="A20" s="229" t="s">
        <v>27</v>
      </c>
      <c r="B20" s="230" t="s">
        <v>170</v>
      </c>
      <c r="C20" s="231">
        <v>15878742</v>
      </c>
      <c r="D20" s="230" t="s">
        <v>380</v>
      </c>
      <c r="E20" s="232"/>
      <c r="F20" s="440"/>
    </row>
    <row r="21" spans="1:6" s="228" customFormat="1" ht="12.75" customHeight="1">
      <c r="A21" s="229" t="s">
        <v>28</v>
      </c>
      <c r="B21" s="230" t="s">
        <v>171</v>
      </c>
      <c r="C21" s="231"/>
      <c r="D21" s="230" t="s">
        <v>119</v>
      </c>
      <c r="E21" s="232"/>
      <c r="F21" s="440"/>
    </row>
    <row r="22" spans="1:6" s="228" customFormat="1" ht="12.75" customHeight="1">
      <c r="A22" s="229" t="s">
        <v>29</v>
      </c>
      <c r="B22" s="230" t="s">
        <v>175</v>
      </c>
      <c r="C22" s="231"/>
      <c r="D22" s="230" t="s">
        <v>120</v>
      </c>
      <c r="E22" s="232"/>
      <c r="F22" s="440"/>
    </row>
    <row r="23" spans="1:6" s="228" customFormat="1" ht="12.75" customHeight="1">
      <c r="A23" s="229" t="s">
        <v>30</v>
      </c>
      <c r="B23" s="230" t="s">
        <v>176</v>
      </c>
      <c r="C23" s="231"/>
      <c r="D23" s="245" t="s">
        <v>178</v>
      </c>
      <c r="E23" s="232"/>
      <c r="F23" s="440"/>
    </row>
    <row r="24" spans="1:6" s="228" customFormat="1" ht="12.75" customHeight="1">
      <c r="A24" s="229" t="s">
        <v>31</v>
      </c>
      <c r="B24" s="230" t="s">
        <v>381</v>
      </c>
      <c r="C24" s="248">
        <f>+C25+C26</f>
        <v>0</v>
      </c>
      <c r="D24" s="230" t="s">
        <v>147</v>
      </c>
      <c r="E24" s="232"/>
      <c r="F24" s="440"/>
    </row>
    <row r="25" spans="1:6" s="228" customFormat="1" ht="12.75" customHeight="1">
      <c r="A25" s="244" t="s">
        <v>32</v>
      </c>
      <c r="B25" s="245" t="s">
        <v>382</v>
      </c>
      <c r="C25" s="249"/>
      <c r="D25" s="225" t="s">
        <v>148</v>
      </c>
      <c r="E25" s="247"/>
      <c r="F25" s="440"/>
    </row>
    <row r="26" spans="1:6" s="228" customFormat="1" ht="12.75" customHeight="1">
      <c r="A26" s="229" t="s">
        <v>33</v>
      </c>
      <c r="B26" s="230" t="s">
        <v>383</v>
      </c>
      <c r="C26" s="231"/>
      <c r="D26" s="235" t="s">
        <v>435</v>
      </c>
      <c r="E26" s="232">
        <v>48131984</v>
      </c>
      <c r="F26" s="440"/>
    </row>
    <row r="27" spans="1:6" s="228" customFormat="1" ht="12.75" customHeight="1" thickBot="1">
      <c r="A27" s="244" t="s">
        <v>34</v>
      </c>
      <c r="B27" s="245"/>
      <c r="C27" s="249"/>
      <c r="D27" s="250" t="s">
        <v>359</v>
      </c>
      <c r="E27" s="247">
        <v>2445881</v>
      </c>
      <c r="F27" s="440"/>
    </row>
    <row r="28" spans="1:6" s="228" customFormat="1" ht="29.25" customHeight="1" thickBot="1">
      <c r="A28" s="240" t="s">
        <v>34</v>
      </c>
      <c r="B28" s="241" t="s">
        <v>384</v>
      </c>
      <c r="C28" s="242">
        <f>+C19+C24</f>
        <v>15878742</v>
      </c>
      <c r="D28" s="241" t="s">
        <v>385</v>
      </c>
      <c r="E28" s="243">
        <f>SUM(E19:E27)</f>
        <v>50577865</v>
      </c>
      <c r="F28" s="440"/>
    </row>
    <row r="29" spans="1:6" ht="13.5" thickBot="1">
      <c r="A29" s="123" t="s">
        <v>35</v>
      </c>
      <c r="B29" s="124" t="s">
        <v>386</v>
      </c>
      <c r="C29" s="125">
        <f>+C18+C28</f>
        <v>197944556</v>
      </c>
      <c r="D29" s="124" t="s">
        <v>387</v>
      </c>
      <c r="E29" s="125">
        <f>+E18+E28</f>
        <v>180708840</v>
      </c>
      <c r="F29" s="440"/>
    </row>
    <row r="30" spans="1:6" ht="13.5" thickBot="1">
      <c r="A30" s="123" t="s">
        <v>36</v>
      </c>
      <c r="B30" s="124" t="s">
        <v>124</v>
      </c>
      <c r="C30" s="125" t="str">
        <f>IF(C18-E18&lt;0,E18-C18,"-")</f>
        <v>-</v>
      </c>
      <c r="D30" s="124" t="s">
        <v>125</v>
      </c>
      <c r="E30" s="125">
        <f>IF(C18-E18&gt;0,C18-E18,"-")</f>
        <v>51934839</v>
      </c>
      <c r="F30" s="440"/>
    </row>
    <row r="31" spans="1:6" ht="13.5" thickBot="1">
      <c r="A31" s="123" t="s">
        <v>37</v>
      </c>
      <c r="B31" s="124" t="s">
        <v>179</v>
      </c>
      <c r="C31" s="125" t="str">
        <f>IF(C18+C19-E29&lt;0,E29-(C18+C19),"-")</f>
        <v>-</v>
      </c>
      <c r="D31" s="124" t="s">
        <v>180</v>
      </c>
      <c r="E31" s="125">
        <f>IF(C18+C19-E29&gt;0,C18+C19-E29,"-")</f>
        <v>17235716</v>
      </c>
      <c r="F31" s="440"/>
    </row>
    <row r="32" spans="2:4" ht="18.75">
      <c r="B32" s="443"/>
      <c r="C32" s="443"/>
      <c r="D32" s="443"/>
    </row>
    <row r="34" ht="12.75">
      <c r="E34" s="27">
        <f>C18-E18</f>
        <v>51934839</v>
      </c>
    </row>
    <row r="35" ht="12.75">
      <c r="E35" s="27">
        <f>C29-E29</f>
        <v>17235716</v>
      </c>
    </row>
  </sheetData>
  <sheetProtection/>
  <mergeCells count="3">
    <mergeCell ref="F1:F31"/>
    <mergeCell ref="A3:A4"/>
    <mergeCell ref="B32:D32"/>
  </mergeCells>
  <printOptions/>
  <pageMargins left="0.75" right="0.75" top="1" bottom="1" header="0.5" footer="0.5"/>
  <pageSetup horizontalDpi="300" verticalDpi="3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zoomScalePageLayoutView="0" workbookViewId="0" topLeftCell="A1">
      <selection activeCell="F1" sqref="F1:F33"/>
    </sheetView>
  </sheetViews>
  <sheetFormatPr defaultColWidth="9.00390625" defaultRowHeight="12.75"/>
  <cols>
    <col min="1" max="1" width="6.875" style="27" customWidth="1"/>
    <col min="2" max="2" width="55.125" style="78" customWidth="1"/>
    <col min="3" max="3" width="16.375" style="27" customWidth="1"/>
    <col min="4" max="4" width="55.125" style="27" customWidth="1"/>
    <col min="5" max="5" width="16.50390625" style="27" customWidth="1"/>
    <col min="6" max="6" width="4.875" style="27" customWidth="1"/>
    <col min="7" max="16384" width="9.375" style="27" customWidth="1"/>
  </cols>
  <sheetData>
    <row r="1" spans="2:6" ht="32.25" customHeight="1">
      <c r="B1" s="113" t="s">
        <v>122</v>
      </c>
      <c r="C1" s="114"/>
      <c r="D1" s="114"/>
      <c r="E1" s="114"/>
      <c r="F1" s="440" t="s">
        <v>558</v>
      </c>
    </row>
    <row r="2" spans="5:6" ht="14.25" thickBot="1">
      <c r="E2" s="112" t="s">
        <v>9</v>
      </c>
      <c r="F2" s="440"/>
    </row>
    <row r="3" spans="1:6" ht="13.5" thickBot="1">
      <c r="A3" s="444" t="s">
        <v>59</v>
      </c>
      <c r="B3" s="115" t="s">
        <v>47</v>
      </c>
      <c r="C3" s="116"/>
      <c r="D3" s="115" t="s">
        <v>49</v>
      </c>
      <c r="E3" s="145"/>
      <c r="F3" s="440"/>
    </row>
    <row r="4" spans="1:6" s="117" customFormat="1" ht="24.75" thickBot="1">
      <c r="A4" s="445"/>
      <c r="B4" s="79" t="s">
        <v>52</v>
      </c>
      <c r="C4" s="80" t="s">
        <v>479</v>
      </c>
      <c r="D4" s="79" t="s">
        <v>52</v>
      </c>
      <c r="E4" s="80" t="s">
        <v>479</v>
      </c>
      <c r="F4" s="440"/>
    </row>
    <row r="5" spans="1:6" s="117" customFormat="1" ht="13.5" thickBot="1">
      <c r="A5" s="118">
        <v>1</v>
      </c>
      <c r="B5" s="119">
        <v>2</v>
      </c>
      <c r="C5" s="120">
        <v>3</v>
      </c>
      <c r="D5" s="119">
        <v>4</v>
      </c>
      <c r="E5" s="121">
        <v>5</v>
      </c>
      <c r="F5" s="440"/>
    </row>
    <row r="6" spans="1:6" s="228" customFormat="1" ht="12.75" customHeight="1">
      <c r="A6" s="224" t="s">
        <v>13</v>
      </c>
      <c r="B6" s="225" t="s">
        <v>388</v>
      </c>
      <c r="C6" s="226"/>
      <c r="D6" s="225" t="s">
        <v>172</v>
      </c>
      <c r="E6" s="227">
        <v>3484880</v>
      </c>
      <c r="F6" s="440"/>
    </row>
    <row r="7" spans="1:6" s="228" customFormat="1" ht="15">
      <c r="A7" s="229" t="s">
        <v>14</v>
      </c>
      <c r="B7" s="230" t="s">
        <v>389</v>
      </c>
      <c r="C7" s="231"/>
      <c r="D7" s="230" t="s">
        <v>390</v>
      </c>
      <c r="E7" s="232"/>
      <c r="F7" s="440"/>
    </row>
    <row r="8" spans="1:6" s="228" customFormat="1" ht="12.75" customHeight="1">
      <c r="A8" s="229" t="s">
        <v>15</v>
      </c>
      <c r="B8" s="230" t="s">
        <v>4</v>
      </c>
      <c r="C8" s="231"/>
      <c r="D8" s="230" t="s">
        <v>142</v>
      </c>
      <c r="E8" s="232">
        <v>99630772</v>
      </c>
      <c r="F8" s="440"/>
    </row>
    <row r="9" spans="1:6" s="228" customFormat="1" ht="12.75" customHeight="1">
      <c r="A9" s="229" t="s">
        <v>16</v>
      </c>
      <c r="B9" s="230" t="s">
        <v>391</v>
      </c>
      <c r="C9" s="231">
        <v>70383436</v>
      </c>
      <c r="D9" s="230" t="s">
        <v>392</v>
      </c>
      <c r="E9" s="232"/>
      <c r="F9" s="440"/>
    </row>
    <row r="10" spans="1:6" s="228" customFormat="1" ht="12.75" customHeight="1">
      <c r="A10" s="229" t="s">
        <v>17</v>
      </c>
      <c r="B10" s="230" t="s">
        <v>393</v>
      </c>
      <c r="C10" s="231"/>
      <c r="D10" s="230" t="s">
        <v>174</v>
      </c>
      <c r="E10" s="232"/>
      <c r="F10" s="440"/>
    </row>
    <row r="11" spans="1:6" s="228" customFormat="1" ht="12.75" customHeight="1">
      <c r="A11" s="229" t="s">
        <v>18</v>
      </c>
      <c r="B11" s="230" t="s">
        <v>394</v>
      </c>
      <c r="C11" s="234">
        <v>500000</v>
      </c>
      <c r="D11" s="235"/>
      <c r="E11" s="232"/>
      <c r="F11" s="440"/>
    </row>
    <row r="12" spans="1:6" s="228" customFormat="1" ht="12.75" customHeight="1">
      <c r="A12" s="229" t="s">
        <v>19</v>
      </c>
      <c r="B12" s="235"/>
      <c r="C12" s="231"/>
      <c r="D12" s="235"/>
      <c r="E12" s="232"/>
      <c r="F12" s="440"/>
    </row>
    <row r="13" spans="1:6" s="228" customFormat="1" ht="12.75" customHeight="1">
      <c r="A13" s="229" t="s">
        <v>20</v>
      </c>
      <c r="B13" s="235"/>
      <c r="C13" s="231"/>
      <c r="D13" s="235"/>
      <c r="E13" s="232"/>
      <c r="F13" s="440"/>
    </row>
    <row r="14" spans="1:6" s="228" customFormat="1" ht="12.75" customHeight="1">
      <c r="A14" s="229" t="s">
        <v>21</v>
      </c>
      <c r="B14" s="235"/>
      <c r="C14" s="234"/>
      <c r="D14" s="235"/>
      <c r="E14" s="232"/>
      <c r="F14" s="440"/>
    </row>
    <row r="15" spans="1:6" s="228" customFormat="1" ht="15">
      <c r="A15" s="229" t="s">
        <v>22</v>
      </c>
      <c r="B15" s="235"/>
      <c r="C15" s="234"/>
      <c r="D15" s="235"/>
      <c r="E15" s="232"/>
      <c r="F15" s="440"/>
    </row>
    <row r="16" spans="1:6" s="228" customFormat="1" ht="12.75" customHeight="1" thickBot="1">
      <c r="A16" s="244" t="s">
        <v>23</v>
      </c>
      <c r="B16" s="250"/>
      <c r="C16" s="251"/>
      <c r="D16" s="245" t="s">
        <v>44</v>
      </c>
      <c r="E16" s="247"/>
      <c r="F16" s="440"/>
    </row>
    <row r="17" spans="1:6" s="228" customFormat="1" ht="30.75" customHeight="1" thickBot="1">
      <c r="A17" s="240" t="s">
        <v>24</v>
      </c>
      <c r="B17" s="241" t="s">
        <v>395</v>
      </c>
      <c r="C17" s="242">
        <f>+C6+C8+C9+C11+C12+C13+C14+C15+C16</f>
        <v>70883436</v>
      </c>
      <c r="D17" s="241" t="s">
        <v>396</v>
      </c>
      <c r="E17" s="243">
        <f>+E6+E8+E10+E11+E12+E13+E14+E15+E16</f>
        <v>103115652</v>
      </c>
      <c r="F17" s="440"/>
    </row>
    <row r="18" spans="1:6" s="228" customFormat="1" ht="12.75" customHeight="1">
      <c r="A18" s="224" t="s">
        <v>25</v>
      </c>
      <c r="B18" s="252" t="s">
        <v>192</v>
      </c>
      <c r="C18" s="253">
        <f>+C19+C20+C21+C22+C23</f>
        <v>17625158</v>
      </c>
      <c r="D18" s="230" t="s">
        <v>146</v>
      </c>
      <c r="E18" s="227"/>
      <c r="F18" s="440"/>
    </row>
    <row r="19" spans="1:6" s="228" customFormat="1" ht="12.75" customHeight="1">
      <c r="A19" s="229" t="s">
        <v>26</v>
      </c>
      <c r="B19" s="254" t="s">
        <v>181</v>
      </c>
      <c r="C19" s="231">
        <v>15000000</v>
      </c>
      <c r="D19" s="230" t="s">
        <v>149</v>
      </c>
      <c r="E19" s="232"/>
      <c r="F19" s="440"/>
    </row>
    <row r="20" spans="1:6" s="228" customFormat="1" ht="12.75" customHeight="1">
      <c r="A20" s="224" t="s">
        <v>27</v>
      </c>
      <c r="B20" s="254" t="s">
        <v>182</v>
      </c>
      <c r="C20" s="231"/>
      <c r="D20" s="230" t="s">
        <v>119</v>
      </c>
      <c r="E20" s="232"/>
      <c r="F20" s="440"/>
    </row>
    <row r="21" spans="1:6" s="228" customFormat="1" ht="12.75" customHeight="1">
      <c r="A21" s="229" t="s">
        <v>28</v>
      </c>
      <c r="B21" s="254" t="s">
        <v>183</v>
      </c>
      <c r="C21" s="231">
        <v>2625158</v>
      </c>
      <c r="D21" s="230" t="s">
        <v>120</v>
      </c>
      <c r="E21" s="232"/>
      <c r="F21" s="440"/>
    </row>
    <row r="22" spans="1:6" s="228" customFormat="1" ht="12.75" customHeight="1">
      <c r="A22" s="224" t="s">
        <v>29</v>
      </c>
      <c r="B22" s="254" t="s">
        <v>184</v>
      </c>
      <c r="C22" s="231"/>
      <c r="D22" s="245" t="s">
        <v>178</v>
      </c>
      <c r="E22" s="232"/>
      <c r="F22" s="440"/>
    </row>
    <row r="23" spans="1:6" s="228" customFormat="1" ht="12.75" customHeight="1">
      <c r="A23" s="229" t="s">
        <v>30</v>
      </c>
      <c r="B23" s="255" t="s">
        <v>185</v>
      </c>
      <c r="C23" s="231"/>
      <c r="D23" s="230" t="s">
        <v>150</v>
      </c>
      <c r="E23" s="232"/>
      <c r="F23" s="440"/>
    </row>
    <row r="24" spans="1:6" s="228" customFormat="1" ht="12.75" customHeight="1">
      <c r="A24" s="224" t="s">
        <v>31</v>
      </c>
      <c r="B24" s="256" t="s">
        <v>186</v>
      </c>
      <c r="C24" s="248">
        <f>+C25+C26+C27+C28+C29</f>
        <v>0</v>
      </c>
      <c r="D24" s="225" t="s">
        <v>148</v>
      </c>
      <c r="E24" s="232">
        <v>2628658</v>
      </c>
      <c r="F24" s="440"/>
    </row>
    <row r="25" spans="1:6" s="228" customFormat="1" ht="12.75" customHeight="1">
      <c r="A25" s="229" t="s">
        <v>32</v>
      </c>
      <c r="B25" s="255" t="s">
        <v>187</v>
      </c>
      <c r="C25" s="231"/>
      <c r="D25" s="225" t="s">
        <v>397</v>
      </c>
      <c r="E25" s="232"/>
      <c r="F25" s="440"/>
    </row>
    <row r="26" spans="1:6" s="228" customFormat="1" ht="12.75" customHeight="1">
      <c r="A26" s="224" t="s">
        <v>33</v>
      </c>
      <c r="B26" s="255" t="s">
        <v>188</v>
      </c>
      <c r="C26" s="231"/>
      <c r="D26" s="257"/>
      <c r="E26" s="232"/>
      <c r="F26" s="440"/>
    </row>
    <row r="27" spans="1:6" s="228" customFormat="1" ht="12.75" customHeight="1">
      <c r="A27" s="229" t="s">
        <v>34</v>
      </c>
      <c r="B27" s="254" t="s">
        <v>189</v>
      </c>
      <c r="C27" s="231"/>
      <c r="D27" s="257"/>
      <c r="E27" s="232"/>
      <c r="F27" s="440"/>
    </row>
    <row r="28" spans="1:6" s="228" customFormat="1" ht="12.75" customHeight="1">
      <c r="A28" s="224" t="s">
        <v>35</v>
      </c>
      <c r="B28" s="258" t="s">
        <v>190</v>
      </c>
      <c r="C28" s="231"/>
      <c r="D28" s="235"/>
      <c r="E28" s="232"/>
      <c r="F28" s="440"/>
    </row>
    <row r="29" spans="1:6" s="228" customFormat="1" ht="12.75" customHeight="1" thickBot="1">
      <c r="A29" s="229" t="s">
        <v>36</v>
      </c>
      <c r="B29" s="259" t="s">
        <v>191</v>
      </c>
      <c r="C29" s="231"/>
      <c r="D29" s="257"/>
      <c r="E29" s="232"/>
      <c r="F29" s="440"/>
    </row>
    <row r="30" spans="1:6" s="228" customFormat="1" ht="42.75" customHeight="1" thickBot="1">
      <c r="A30" s="240" t="s">
        <v>37</v>
      </c>
      <c r="B30" s="241" t="s">
        <v>398</v>
      </c>
      <c r="C30" s="242">
        <f>+C18+C24</f>
        <v>17625158</v>
      </c>
      <c r="D30" s="241" t="s">
        <v>399</v>
      </c>
      <c r="E30" s="243">
        <f>SUM(E18:E29)</f>
        <v>2628658</v>
      </c>
      <c r="F30" s="440"/>
    </row>
    <row r="31" spans="1:6" ht="13.5" thickBot="1">
      <c r="A31" s="123" t="s">
        <v>38</v>
      </c>
      <c r="B31" s="124" t="s">
        <v>400</v>
      </c>
      <c r="C31" s="125">
        <f>+C17+C30</f>
        <v>88508594</v>
      </c>
      <c r="D31" s="124" t="s">
        <v>401</v>
      </c>
      <c r="E31" s="125">
        <f>+E17+E30</f>
        <v>105744310</v>
      </c>
      <c r="F31" s="440"/>
    </row>
    <row r="32" spans="1:6" ht="13.5" thickBot="1">
      <c r="A32" s="123" t="s">
        <v>39</v>
      </c>
      <c r="B32" s="124" t="s">
        <v>124</v>
      </c>
      <c r="C32" s="125">
        <f>IF(C17-E17&lt;0,E17-C17,"-")</f>
        <v>32232216</v>
      </c>
      <c r="D32" s="124" t="s">
        <v>125</v>
      </c>
      <c r="E32" s="125" t="str">
        <f>IF(C17-E17&gt;0,C17-E17,"-")</f>
        <v>-</v>
      </c>
      <c r="F32" s="440"/>
    </row>
    <row r="33" spans="1:6" ht="13.5" thickBot="1">
      <c r="A33" s="123" t="s">
        <v>40</v>
      </c>
      <c r="B33" s="124" t="s">
        <v>179</v>
      </c>
      <c r="C33" s="125">
        <f>IF(C17+C18-E31&lt;0,E31-(C17+C18),"-")</f>
        <v>17235716</v>
      </c>
      <c r="D33" s="124" t="s">
        <v>180</v>
      </c>
      <c r="E33" s="125" t="str">
        <f>IF(C17+C18-E31&gt;0,C17+C18-E31,"-")</f>
        <v>-</v>
      </c>
      <c r="F33" s="440"/>
    </row>
    <row r="35" ht="12.75">
      <c r="C35" s="27">
        <f>C17-E17</f>
        <v>-32232216</v>
      </c>
    </row>
    <row r="36" ht="12.75">
      <c r="C36" s="27">
        <f>C31-E31</f>
        <v>-17235716</v>
      </c>
    </row>
  </sheetData>
  <sheetProtection/>
  <mergeCells count="2">
    <mergeCell ref="F1:F33"/>
    <mergeCell ref="A3:A4"/>
  </mergeCells>
  <printOptions/>
  <pageMargins left="0.75" right="0.75" top="0.76" bottom="0.73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9.50390625" style="128" customWidth="1"/>
    <col min="2" max="2" width="79.625" style="128" customWidth="1"/>
    <col min="3" max="3" width="31.125" style="129" customWidth="1"/>
    <col min="4" max="4" width="9.00390625" style="136" customWidth="1"/>
    <col min="5" max="16384" width="9.375" style="136" customWidth="1"/>
  </cols>
  <sheetData>
    <row r="1" spans="1:6" ht="14.25" customHeight="1">
      <c r="A1" s="429" t="s">
        <v>541</v>
      </c>
      <c r="B1" s="430"/>
      <c r="C1" s="430"/>
      <c r="D1" s="135"/>
      <c r="E1" s="135"/>
      <c r="F1" s="135"/>
    </row>
    <row r="2" spans="1:6" ht="14.25" customHeight="1">
      <c r="A2" s="433" t="s">
        <v>501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24.75" thickBot="1">
      <c r="A5" s="4" t="s">
        <v>59</v>
      </c>
      <c r="B5" s="5" t="s">
        <v>12</v>
      </c>
      <c r="C5" s="14" t="s">
        <v>479</v>
      </c>
    </row>
    <row r="6" spans="1:3" s="140" customFormat="1" ht="11.25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'1.A.sz.mell. (2)'!C7+'1.B.sz.mell.'!C8+'1.C.sz.mell.'!C8</f>
        <v>81985674</v>
      </c>
    </row>
    <row r="8" spans="1:3" s="164" customFormat="1" ht="12" customHeight="1" thickBot="1">
      <c r="A8" s="165" t="s">
        <v>84</v>
      </c>
      <c r="B8" s="166" t="s">
        <v>208</v>
      </c>
      <c r="C8" s="163">
        <f>'1.A.sz.mell. (2)'!C8+'1.B.sz.mell.'!C9+'1.C.sz.mell.'!C9</f>
        <v>20921964</v>
      </c>
    </row>
    <row r="9" spans="1:3" s="164" customFormat="1" ht="12" customHeight="1" thickBot="1">
      <c r="A9" s="168" t="s">
        <v>85</v>
      </c>
      <c r="B9" s="169" t="s">
        <v>209</v>
      </c>
      <c r="C9" s="163">
        <f>'1.A.sz.mell. (2)'!C9+'1.B.sz.mell.'!C10+'1.C.sz.mell.'!C10</f>
        <v>29160750</v>
      </c>
    </row>
    <row r="10" spans="1:3" s="164" customFormat="1" ht="12" customHeight="1" thickBot="1">
      <c r="A10" s="168" t="s">
        <v>86</v>
      </c>
      <c r="B10" s="169" t="s">
        <v>210</v>
      </c>
      <c r="C10" s="163">
        <f>'1.A.sz.mell. (2)'!C10+'1.B.sz.mell.'!C11+'1.C.sz.mell.'!C11</f>
        <v>18914649</v>
      </c>
    </row>
    <row r="11" spans="1:3" s="164" customFormat="1" ht="12" customHeight="1" thickBot="1">
      <c r="A11" s="168" t="s">
        <v>87</v>
      </c>
      <c r="B11" s="169" t="s">
        <v>211</v>
      </c>
      <c r="C11" s="163">
        <f>'1.A.sz.mell. (2)'!C11+'1.B.sz.mell.'!C12+'1.C.sz.mell.'!C12</f>
        <v>2042480</v>
      </c>
    </row>
    <row r="12" spans="1:3" s="164" customFormat="1" ht="12" customHeight="1" thickBot="1">
      <c r="A12" s="168" t="s">
        <v>109</v>
      </c>
      <c r="B12" s="169" t="s">
        <v>212</v>
      </c>
      <c r="C12" s="163">
        <f>'1.A.sz.mell. (2)'!C12+'1.B.sz.mell.'!C13+'1.C.sz.mell.'!C13</f>
        <v>0</v>
      </c>
    </row>
    <row r="13" spans="1:3" s="164" customFormat="1" ht="12" customHeight="1" thickBot="1">
      <c r="A13" s="171" t="s">
        <v>88</v>
      </c>
      <c r="B13" s="172" t="s">
        <v>213</v>
      </c>
      <c r="C13" s="163">
        <f>'1.A.sz.mell. (2)'!C13+'1.B.sz.mell.'!C14+'1.C.sz.mell.'!C14</f>
        <v>10945831</v>
      </c>
    </row>
    <row r="14" spans="1:3" s="164" customFormat="1" ht="12" customHeight="1" thickBot="1">
      <c r="A14" s="161" t="s">
        <v>14</v>
      </c>
      <c r="B14" s="173" t="s">
        <v>214</v>
      </c>
      <c r="C14" s="163">
        <f>'1.A.sz.mell. (2)'!C14+'1.B.sz.mell.'!C15+'1.C.sz.mell.'!C15</f>
        <v>48903497</v>
      </c>
    </row>
    <row r="15" spans="1:3" s="164" customFormat="1" ht="12" customHeight="1" thickBot="1">
      <c r="A15" s="165" t="s">
        <v>90</v>
      </c>
      <c r="B15" s="166" t="s">
        <v>215</v>
      </c>
      <c r="C15" s="163">
        <f>'1.A.sz.mell. (2)'!C15+'1.B.sz.mell.'!C16+'1.C.sz.mell.'!C16</f>
        <v>0</v>
      </c>
    </row>
    <row r="16" spans="1:3" s="164" customFormat="1" ht="12" customHeight="1" thickBot="1">
      <c r="A16" s="168" t="s">
        <v>91</v>
      </c>
      <c r="B16" s="169" t="s">
        <v>216</v>
      </c>
      <c r="C16" s="163">
        <f>'1.A.sz.mell. (2)'!C16+'1.B.sz.mell.'!C17+'1.C.sz.mell.'!C17</f>
        <v>0</v>
      </c>
    </row>
    <row r="17" spans="1:3" s="164" customFormat="1" ht="12" customHeight="1" thickBot="1">
      <c r="A17" s="168" t="s">
        <v>92</v>
      </c>
      <c r="B17" s="169" t="s">
        <v>217</v>
      </c>
      <c r="C17" s="163">
        <f>'1.A.sz.mell. (2)'!C17+'1.B.sz.mell.'!C18+'1.C.sz.mell.'!C18</f>
        <v>0</v>
      </c>
    </row>
    <row r="18" spans="1:3" s="164" customFormat="1" ht="12" customHeight="1" thickBot="1">
      <c r="A18" s="168" t="s">
        <v>93</v>
      </c>
      <c r="B18" s="169" t="s">
        <v>218</v>
      </c>
      <c r="C18" s="163">
        <f>'1.A.sz.mell. (2)'!C18+'1.B.sz.mell.'!C19+'1.C.sz.mell.'!C19</f>
        <v>0</v>
      </c>
    </row>
    <row r="19" spans="1:3" s="164" customFormat="1" ht="12" customHeight="1" thickBot="1">
      <c r="A19" s="168" t="s">
        <v>94</v>
      </c>
      <c r="B19" s="169" t="s">
        <v>219</v>
      </c>
      <c r="C19" s="163">
        <f>'1.A.sz.mell. (2)'!C19+'1.B.sz.mell.'!C20+'1.C.sz.mell.'!C20</f>
        <v>48903497</v>
      </c>
    </row>
    <row r="20" spans="1:3" s="164" customFormat="1" ht="12" customHeight="1" thickBot="1">
      <c r="A20" s="171" t="s">
        <v>103</v>
      </c>
      <c r="B20" s="172" t="s">
        <v>220</v>
      </c>
      <c r="C20" s="163">
        <f>'1.A.sz.mell. (2)'!C20+'1.B.sz.mell.'!C21+'1.C.sz.mell.'!C21</f>
        <v>0</v>
      </c>
    </row>
    <row r="21" spans="1:3" s="164" customFormat="1" ht="12" customHeight="1" thickBot="1">
      <c r="A21" s="161" t="s">
        <v>15</v>
      </c>
      <c r="B21" s="162" t="s">
        <v>221</v>
      </c>
      <c r="C21" s="163">
        <f>'1.A.sz.mell. (2)'!C21+'1.B.sz.mell.'!C22+'1.C.sz.mell.'!C22</f>
        <v>70383436</v>
      </c>
    </row>
    <row r="22" spans="1:3" s="164" customFormat="1" ht="12" customHeight="1" thickBot="1">
      <c r="A22" s="165" t="s">
        <v>73</v>
      </c>
      <c r="B22" s="166" t="s">
        <v>222</v>
      </c>
      <c r="C22" s="163">
        <f>'1.A.sz.mell. (2)'!C22+'1.B.sz.mell.'!C23+'1.C.sz.mell.'!C23</f>
        <v>70383436</v>
      </c>
    </row>
    <row r="23" spans="1:3" s="164" customFormat="1" ht="12" customHeight="1" thickBot="1">
      <c r="A23" s="168" t="s">
        <v>74</v>
      </c>
      <c r="B23" s="169" t="s">
        <v>223</v>
      </c>
      <c r="C23" s="163">
        <f>'1.A.sz.mell. (2)'!C23+'1.B.sz.mell.'!C24+'1.C.sz.mell.'!C24</f>
        <v>0</v>
      </c>
    </row>
    <row r="24" spans="1:3" s="164" customFormat="1" ht="12" customHeight="1" thickBot="1">
      <c r="A24" s="168" t="s">
        <v>75</v>
      </c>
      <c r="B24" s="169" t="s">
        <v>224</v>
      </c>
      <c r="C24" s="163">
        <f>'1.A.sz.mell. (2)'!C24+'1.B.sz.mell.'!C25+'1.C.sz.mell.'!C25</f>
        <v>0</v>
      </c>
    </row>
    <row r="25" spans="1:3" s="164" customFormat="1" ht="12" customHeight="1" thickBot="1">
      <c r="A25" s="168" t="s">
        <v>76</v>
      </c>
      <c r="B25" s="169" t="s">
        <v>225</v>
      </c>
      <c r="C25" s="163">
        <f>'1.A.sz.mell. (2)'!C25+'1.B.sz.mell.'!C26+'1.C.sz.mell.'!C26</f>
        <v>0</v>
      </c>
    </row>
    <row r="26" spans="1:3" s="164" customFormat="1" ht="12" customHeight="1" thickBot="1">
      <c r="A26" s="168" t="s">
        <v>126</v>
      </c>
      <c r="B26" s="169" t="s">
        <v>226</v>
      </c>
      <c r="C26" s="163">
        <f>'1.A.sz.mell. (2)'!C26+'1.B.sz.mell.'!C27+'1.C.sz.mell.'!C27</f>
        <v>0</v>
      </c>
    </row>
    <row r="27" spans="1:3" s="164" customFormat="1" ht="12" customHeight="1" thickBot="1">
      <c r="A27" s="171" t="s">
        <v>127</v>
      </c>
      <c r="B27" s="172" t="s">
        <v>227</v>
      </c>
      <c r="C27" s="163">
        <f>'1.A.sz.mell. (2)'!C27+'1.B.sz.mell.'!C28+'1.C.sz.mell.'!C28</f>
        <v>0</v>
      </c>
    </row>
    <row r="28" spans="1:3" s="164" customFormat="1" ht="12" customHeight="1" thickBot="1">
      <c r="A28" s="161" t="s">
        <v>128</v>
      </c>
      <c r="B28" s="162" t="s">
        <v>228</v>
      </c>
      <c r="C28" s="163">
        <f>'1.A.sz.mell. (2)'!C28+'1.B.sz.mell.'!C29+'1.C.sz.mell.'!C29</f>
        <v>33550000</v>
      </c>
    </row>
    <row r="29" spans="1:3" s="164" customFormat="1" ht="12" customHeight="1" thickBot="1">
      <c r="A29" s="165" t="s">
        <v>229</v>
      </c>
      <c r="B29" s="166" t="s">
        <v>230</v>
      </c>
      <c r="C29" s="163">
        <f>'1.A.sz.mell. (2)'!C29+'1.B.sz.mell.'!C30+'1.C.sz.mell.'!C30</f>
        <v>29400000</v>
      </c>
    </row>
    <row r="30" spans="1:3" s="164" customFormat="1" ht="12" customHeight="1" thickBot="1">
      <c r="A30" s="168" t="s">
        <v>231</v>
      </c>
      <c r="B30" s="169" t="s">
        <v>232</v>
      </c>
      <c r="C30" s="163">
        <f>'1.A.sz.mell. (2)'!C30+'1.B.sz.mell.'!C31+'1.C.sz.mell.'!C31</f>
        <v>4400000</v>
      </c>
    </row>
    <row r="31" spans="1:3" s="164" customFormat="1" ht="12" customHeight="1" thickBot="1">
      <c r="A31" s="168" t="s">
        <v>233</v>
      </c>
      <c r="B31" s="169" t="s">
        <v>234</v>
      </c>
      <c r="C31" s="163">
        <f>'1.A.sz.mell. (2)'!C31+'1.B.sz.mell.'!C32+'1.C.sz.mell.'!C32</f>
        <v>25000000</v>
      </c>
    </row>
    <row r="32" spans="1:3" s="164" customFormat="1" ht="12" customHeight="1" thickBot="1">
      <c r="A32" s="168" t="s">
        <v>235</v>
      </c>
      <c r="B32" s="169" t="s">
        <v>236</v>
      </c>
      <c r="C32" s="163">
        <f>'1.A.sz.mell. (2)'!C32+'1.B.sz.mell.'!C33+'1.C.sz.mell.'!C33</f>
        <v>4000000</v>
      </c>
    </row>
    <row r="33" spans="1:3" s="164" customFormat="1" ht="12" customHeight="1" thickBot="1">
      <c r="A33" s="168" t="s">
        <v>237</v>
      </c>
      <c r="B33" s="169" t="s">
        <v>238</v>
      </c>
      <c r="C33" s="163">
        <f>'1.A.sz.mell. (2)'!C33+'1.B.sz.mell.'!C34+'1.C.sz.mell.'!C34</f>
        <v>0</v>
      </c>
    </row>
    <row r="34" spans="1:3" s="164" customFormat="1" ht="12" customHeight="1" thickBot="1">
      <c r="A34" s="171" t="s">
        <v>239</v>
      </c>
      <c r="B34" s="172" t="s">
        <v>240</v>
      </c>
      <c r="C34" s="163">
        <f>'1.A.sz.mell. (2)'!C34+'1.B.sz.mell.'!C35+'1.C.sz.mell.'!C35</f>
        <v>150000</v>
      </c>
    </row>
    <row r="35" spans="1:3" s="164" customFormat="1" ht="12" customHeight="1" thickBot="1">
      <c r="A35" s="161" t="s">
        <v>17</v>
      </c>
      <c r="B35" s="162" t="s">
        <v>241</v>
      </c>
      <c r="C35" s="163">
        <f>'1.A.sz.mell. (2)'!C35+'1.B.sz.mell.'!C36+'1.C.sz.mell.'!C36</f>
        <v>34012931</v>
      </c>
    </row>
    <row r="36" spans="1:3" s="164" customFormat="1" ht="12" customHeight="1" thickBot="1">
      <c r="A36" s="165" t="s">
        <v>77</v>
      </c>
      <c r="B36" s="166" t="s">
        <v>242</v>
      </c>
      <c r="C36" s="163">
        <f>'1.A.sz.mell. (2)'!C36+'1.B.sz.mell.'!C37+'1.C.sz.mell.'!C37</f>
        <v>300000</v>
      </c>
    </row>
    <row r="37" spans="1:3" s="164" customFormat="1" ht="12" customHeight="1" thickBot="1">
      <c r="A37" s="168" t="s">
        <v>78</v>
      </c>
      <c r="B37" s="169" t="s">
        <v>243</v>
      </c>
      <c r="C37" s="163">
        <f>'1.A.sz.mell. (2)'!C37+'1.B.sz.mell.'!C38+'1.C.sz.mell.'!C38</f>
        <v>10320745</v>
      </c>
    </row>
    <row r="38" spans="1:3" s="164" customFormat="1" ht="12" customHeight="1" thickBot="1">
      <c r="A38" s="168" t="s">
        <v>79</v>
      </c>
      <c r="B38" s="169" t="s">
        <v>244</v>
      </c>
      <c r="C38" s="163">
        <f>'1.A.sz.mell. (2)'!C38+'1.B.sz.mell.'!C39+'1.C.sz.mell.'!C39</f>
        <v>3446828</v>
      </c>
    </row>
    <row r="39" spans="1:3" s="164" customFormat="1" ht="12" customHeight="1" thickBot="1">
      <c r="A39" s="168" t="s">
        <v>130</v>
      </c>
      <c r="B39" s="169" t="s">
        <v>245</v>
      </c>
      <c r="C39" s="163">
        <f>'1.A.sz.mell. (2)'!C39+'1.B.sz.mell.'!C40+'1.C.sz.mell.'!C40</f>
        <v>540000</v>
      </c>
    </row>
    <row r="40" spans="1:3" s="164" customFormat="1" ht="12" customHeight="1" thickBot="1">
      <c r="A40" s="168" t="s">
        <v>131</v>
      </c>
      <c r="B40" s="169" t="s">
        <v>246</v>
      </c>
      <c r="C40" s="163">
        <f>'1.A.sz.mell. (2)'!C40+'1.B.sz.mell.'!C41+'1.C.sz.mell.'!C41</f>
        <v>4010522</v>
      </c>
    </row>
    <row r="41" spans="1:3" s="164" customFormat="1" ht="12" customHeight="1" thickBot="1">
      <c r="A41" s="168" t="s">
        <v>132</v>
      </c>
      <c r="B41" s="169" t="s">
        <v>247</v>
      </c>
      <c r="C41" s="163">
        <f>'1.A.sz.mell. (2)'!C41+'1.B.sz.mell.'!C42+'1.C.sz.mell.'!C42</f>
        <v>4650624</v>
      </c>
    </row>
    <row r="42" spans="1:3" s="164" customFormat="1" ht="12" customHeight="1" thickBot="1">
      <c r="A42" s="168" t="s">
        <v>133</v>
      </c>
      <c r="B42" s="169" t="s">
        <v>248</v>
      </c>
      <c r="C42" s="163">
        <f>'1.A.sz.mell. (2)'!C42+'1.B.sz.mell.'!C43+'1.C.sz.mell.'!C43</f>
        <v>9605712</v>
      </c>
    </row>
    <row r="43" spans="1:3" s="164" customFormat="1" ht="12" customHeight="1" thickBot="1">
      <c r="A43" s="168" t="s">
        <v>134</v>
      </c>
      <c r="B43" s="169" t="s">
        <v>524</v>
      </c>
      <c r="C43" s="163">
        <f>'1.A.sz.mell. (2)'!C43+'1.B.sz.mell.'!C44+'1.C.sz.mell.'!C44</f>
        <v>1100000</v>
      </c>
    </row>
    <row r="44" spans="1:3" s="164" customFormat="1" ht="12" customHeight="1" thickBot="1">
      <c r="A44" s="168" t="s">
        <v>250</v>
      </c>
      <c r="B44" s="169" t="s">
        <v>531</v>
      </c>
      <c r="C44" s="163">
        <f>'1.A.sz.mell. (2)'!C44+'1.B.sz.mell.'!C45+'1.C.sz.mell.'!C45</f>
        <v>3500</v>
      </c>
    </row>
    <row r="45" spans="1:3" s="164" customFormat="1" ht="12" customHeight="1" thickBot="1">
      <c r="A45" s="171" t="s">
        <v>252</v>
      </c>
      <c r="B45" s="172" t="s">
        <v>253</v>
      </c>
      <c r="C45" s="163">
        <f>'1.A.sz.mell. (2)'!C45+'1.B.sz.mell.'!C46+'1.C.sz.mell.'!C46</f>
        <v>35000</v>
      </c>
    </row>
    <row r="46" spans="1:3" s="164" customFormat="1" ht="12" customHeight="1" thickBot="1">
      <c r="A46" s="161" t="s">
        <v>18</v>
      </c>
      <c r="B46" s="162" t="s">
        <v>254</v>
      </c>
      <c r="C46" s="163">
        <f>'1.A.sz.mell. (2)'!C46+'1.B.sz.mell.'!C47+'1.C.sz.mell.'!C47</f>
        <v>0</v>
      </c>
    </row>
    <row r="47" spans="1:3" s="164" customFormat="1" ht="12" customHeight="1" thickBot="1">
      <c r="A47" s="165" t="s">
        <v>80</v>
      </c>
      <c r="B47" s="166" t="s">
        <v>255</v>
      </c>
      <c r="C47" s="163">
        <f>'1.A.sz.mell. (2)'!C47+'1.B.sz.mell.'!C48+'1.C.sz.mell.'!C48</f>
        <v>0</v>
      </c>
    </row>
    <row r="48" spans="1:3" s="164" customFormat="1" ht="12" customHeight="1" thickBot="1">
      <c r="A48" s="168" t="s">
        <v>81</v>
      </c>
      <c r="B48" s="169" t="s">
        <v>256</v>
      </c>
      <c r="C48" s="163">
        <f>'1.A.sz.mell. (2)'!C48+'1.B.sz.mell.'!C49+'1.C.sz.mell.'!C49</f>
        <v>0</v>
      </c>
    </row>
    <row r="49" spans="1:3" s="164" customFormat="1" ht="12" customHeight="1" thickBot="1">
      <c r="A49" s="168" t="s">
        <v>257</v>
      </c>
      <c r="B49" s="169" t="s">
        <v>258</v>
      </c>
      <c r="C49" s="163">
        <f>'1.A.sz.mell. (2)'!C49+'1.B.sz.mell.'!C50+'1.C.sz.mell.'!C50</f>
        <v>0</v>
      </c>
    </row>
    <row r="50" spans="1:3" s="164" customFormat="1" ht="12" customHeight="1" thickBot="1">
      <c r="A50" s="168" t="s">
        <v>259</v>
      </c>
      <c r="B50" s="169" t="s">
        <v>260</v>
      </c>
      <c r="C50" s="163">
        <f>'1.A.sz.mell. (2)'!C50+'1.B.sz.mell.'!C51+'1.C.sz.mell.'!C51</f>
        <v>0</v>
      </c>
    </row>
    <row r="51" spans="1:3" s="164" customFormat="1" ht="12" customHeight="1" thickBot="1">
      <c r="A51" s="171" t="s">
        <v>261</v>
      </c>
      <c r="B51" s="172" t="s">
        <v>262</v>
      </c>
      <c r="C51" s="163">
        <f>'1.A.sz.mell. (2)'!C51+'1.B.sz.mell.'!C52+'1.C.sz.mell.'!C52</f>
        <v>0</v>
      </c>
    </row>
    <row r="52" spans="1:3" s="164" customFormat="1" ht="12" customHeight="1" thickBot="1">
      <c r="A52" s="161" t="s">
        <v>135</v>
      </c>
      <c r="B52" s="162" t="s">
        <v>263</v>
      </c>
      <c r="C52" s="163">
        <f>'1.A.sz.mell. (2)'!C52+'1.B.sz.mell.'!C53+'1.C.sz.mell.'!C53</f>
        <v>240000</v>
      </c>
    </row>
    <row r="53" spans="1:3" s="164" customFormat="1" ht="12" customHeight="1" thickBot="1">
      <c r="A53" s="165" t="s">
        <v>82</v>
      </c>
      <c r="B53" s="166" t="s">
        <v>264</v>
      </c>
      <c r="C53" s="163">
        <f>'1.A.sz.mell. (2)'!C53+'1.B.sz.mell.'!C54+'1.C.sz.mell.'!C54</f>
        <v>0</v>
      </c>
    </row>
    <row r="54" spans="1:3" s="164" customFormat="1" ht="12" customHeight="1" thickBot="1">
      <c r="A54" s="168" t="s">
        <v>83</v>
      </c>
      <c r="B54" s="169" t="s">
        <v>265</v>
      </c>
      <c r="C54" s="163">
        <f>'1.A.sz.mell. (2)'!C54+'1.B.sz.mell.'!C55+'1.C.sz.mell.'!C55</f>
        <v>0</v>
      </c>
    </row>
    <row r="55" spans="1:3" s="164" customFormat="1" ht="12" customHeight="1" thickBot="1">
      <c r="A55" s="168" t="s">
        <v>266</v>
      </c>
      <c r="B55" s="169" t="s">
        <v>267</v>
      </c>
      <c r="C55" s="163">
        <f>'1.A.sz.mell. (2)'!C55+'1.B.sz.mell.'!C56+'1.C.sz.mell.'!C56</f>
        <v>240000</v>
      </c>
    </row>
    <row r="56" spans="1:3" s="164" customFormat="1" ht="12" customHeight="1" thickBot="1">
      <c r="A56" s="171" t="s">
        <v>268</v>
      </c>
      <c r="B56" s="172" t="s">
        <v>269</v>
      </c>
      <c r="C56" s="163">
        <f>'1.A.sz.mell. (2)'!C56+'1.B.sz.mell.'!C57+'1.C.sz.mell.'!C57</f>
        <v>0</v>
      </c>
    </row>
    <row r="57" spans="1:3" s="164" customFormat="1" ht="12" customHeight="1" thickBot="1">
      <c r="A57" s="161" t="s">
        <v>20</v>
      </c>
      <c r="B57" s="173" t="s">
        <v>270</v>
      </c>
      <c r="C57" s="163">
        <f>'1.A.sz.mell. (2)'!C57+'1.B.sz.mell.'!C58+'1.C.sz.mell.'!C58</f>
        <v>500000</v>
      </c>
    </row>
    <row r="58" spans="1:3" s="164" customFormat="1" ht="12" customHeight="1" thickBot="1">
      <c r="A58" s="165" t="s">
        <v>136</v>
      </c>
      <c r="B58" s="166" t="s">
        <v>271</v>
      </c>
      <c r="C58" s="163">
        <f>'1.A.sz.mell. (2)'!C58+'1.B.sz.mell.'!C59+'1.C.sz.mell.'!C59</f>
        <v>0</v>
      </c>
    </row>
    <row r="59" spans="1:3" s="164" customFormat="1" ht="12" customHeight="1" thickBot="1">
      <c r="A59" s="168" t="s">
        <v>137</v>
      </c>
      <c r="B59" s="169" t="s">
        <v>272</v>
      </c>
      <c r="C59" s="163">
        <f>'1.A.sz.mell. (2)'!C59+'1.B.sz.mell.'!C60+'1.C.sz.mell.'!C60</f>
        <v>500000</v>
      </c>
    </row>
    <row r="60" spans="1:3" s="164" customFormat="1" ht="12" customHeight="1" thickBot="1">
      <c r="A60" s="168" t="s">
        <v>173</v>
      </c>
      <c r="B60" s="169" t="s">
        <v>273</v>
      </c>
      <c r="C60" s="163">
        <f>'1.A.sz.mell. (2)'!C60+'1.B.sz.mell.'!C61+'1.C.sz.mell.'!C61</f>
        <v>0</v>
      </c>
    </row>
    <row r="61" spans="1:3" s="164" customFormat="1" ht="12" customHeight="1" thickBot="1">
      <c r="A61" s="171" t="s">
        <v>274</v>
      </c>
      <c r="B61" s="172" t="s">
        <v>275</v>
      </c>
      <c r="C61" s="163">
        <f>'1.A.sz.mell. (2)'!C61+'1.B.sz.mell.'!C62+'1.C.sz.mell.'!C62</f>
        <v>0</v>
      </c>
    </row>
    <row r="62" spans="1:3" s="164" customFormat="1" ht="12" customHeight="1" thickBot="1">
      <c r="A62" s="161" t="s">
        <v>21</v>
      </c>
      <c r="B62" s="162" t="s">
        <v>276</v>
      </c>
      <c r="C62" s="163">
        <f>'1.A.sz.mell. (2)'!C62+'1.B.sz.mell.'!C63+'1.C.sz.mell.'!C63</f>
        <v>269575538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'1.A.sz.mell. (2)'!C63+'1.B.sz.mell.'!C64+'1.C.sz.mell.'!C64</f>
        <v>0</v>
      </c>
    </row>
    <row r="64" spans="1:3" s="164" customFormat="1" ht="12" customHeight="1" thickBot="1">
      <c r="A64" s="165" t="s">
        <v>279</v>
      </c>
      <c r="B64" s="166" t="s">
        <v>280</v>
      </c>
      <c r="C64" s="163">
        <f>'1.A.sz.mell. (2)'!C64+'1.B.sz.mell.'!C65+'1.C.sz.mell.'!C65</f>
        <v>0</v>
      </c>
    </row>
    <row r="65" spans="1:3" s="164" customFormat="1" ht="12" customHeight="1" thickBot="1">
      <c r="A65" s="168" t="s">
        <v>281</v>
      </c>
      <c r="B65" s="169" t="s">
        <v>282</v>
      </c>
      <c r="C65" s="163">
        <f>'1.A.sz.mell. (2)'!C65+'1.B.sz.mell.'!C66+'1.C.sz.mell.'!C66</f>
        <v>0</v>
      </c>
    </row>
    <row r="66" spans="1:3" s="164" customFormat="1" ht="12" customHeight="1" thickBot="1">
      <c r="A66" s="171" t="s">
        <v>283</v>
      </c>
      <c r="B66" s="181" t="s">
        <v>284</v>
      </c>
      <c r="C66" s="163">
        <f>'1.A.sz.mell. (2)'!C66+'1.B.sz.mell.'!C67+'1.C.sz.mell.'!C67</f>
        <v>0</v>
      </c>
    </row>
    <row r="67" spans="1:3" s="164" customFormat="1" ht="12" customHeight="1" thickBot="1">
      <c r="A67" s="180" t="s">
        <v>285</v>
      </c>
      <c r="B67" s="173" t="s">
        <v>286</v>
      </c>
      <c r="C67" s="163"/>
    </row>
    <row r="68" spans="1:3" s="164" customFormat="1" ht="12" customHeight="1" thickBot="1">
      <c r="A68" s="165" t="s">
        <v>110</v>
      </c>
      <c r="B68" s="166" t="s">
        <v>287</v>
      </c>
      <c r="C68" s="163">
        <f>'1.A.sz.mell. (2)'!C68+'1.B.sz.mell.'!C69+'1.C.sz.mell.'!C69</f>
        <v>0</v>
      </c>
    </row>
    <row r="69" spans="1:3" s="164" customFormat="1" ht="12" customHeight="1" thickBot="1">
      <c r="A69" s="168" t="s">
        <v>111</v>
      </c>
      <c r="B69" s="169" t="s">
        <v>288</v>
      </c>
      <c r="C69" s="163">
        <f>'1.A.sz.mell. (2)'!C69+'1.B.sz.mell.'!C70+'1.C.sz.mell.'!C70</f>
        <v>0</v>
      </c>
    </row>
    <row r="70" spans="1:3" s="164" customFormat="1" ht="12" customHeight="1" thickBot="1">
      <c r="A70" s="168" t="s">
        <v>289</v>
      </c>
      <c r="B70" s="169" t="s">
        <v>290</v>
      </c>
      <c r="C70" s="163">
        <f>'1.A.sz.mell. (2)'!C70+'1.B.sz.mell.'!C71+'1.C.sz.mell.'!C71</f>
        <v>0</v>
      </c>
    </row>
    <row r="71" spans="1:3" s="164" customFormat="1" ht="12" customHeight="1" thickBot="1">
      <c r="A71" s="171" t="s">
        <v>291</v>
      </c>
      <c r="B71" s="172"/>
      <c r="C71" s="163"/>
    </row>
    <row r="72" spans="1:3" s="164" customFormat="1" ht="12" customHeight="1" thickBot="1">
      <c r="A72" s="180" t="s">
        <v>293</v>
      </c>
      <c r="B72" s="173" t="s">
        <v>294</v>
      </c>
      <c r="C72" s="163">
        <f>'1.A.sz.mell. (2)'!C72+'1.B.sz.mell.'!C73+'1.C.sz.mell.'!C73</f>
        <v>30878742</v>
      </c>
    </row>
    <row r="73" spans="1:3" s="164" customFormat="1" ht="12" customHeight="1" thickBot="1">
      <c r="A73" s="165" t="s">
        <v>295</v>
      </c>
      <c r="B73" s="166" t="s">
        <v>296</v>
      </c>
      <c r="C73" s="163">
        <f>'1.A.sz.mell. (2)'!C73+'1.B.sz.mell.'!C74+'1.C.sz.mell.'!C74</f>
        <v>30878742</v>
      </c>
    </row>
    <row r="74" spans="1:3" s="164" customFormat="1" ht="12" customHeight="1" thickBot="1">
      <c r="A74" s="171" t="s">
        <v>297</v>
      </c>
      <c r="B74" s="172" t="s">
        <v>298</v>
      </c>
      <c r="C74" s="163">
        <f>'1.A.sz.mell. (2)'!C74+'1.B.sz.mell.'!C75+'1.C.sz.mell.'!C75</f>
        <v>0</v>
      </c>
    </row>
    <row r="75" spans="1:3" s="164" customFormat="1" ht="12" customHeight="1" thickBot="1">
      <c r="A75" s="180" t="s">
        <v>299</v>
      </c>
      <c r="B75" s="173" t="s">
        <v>300</v>
      </c>
      <c r="C75" s="163">
        <f>C76+C77+C78</f>
        <v>2625158</v>
      </c>
    </row>
    <row r="76" spans="1:3" s="164" customFormat="1" ht="12" customHeight="1" thickBot="1">
      <c r="A76" s="165" t="s">
        <v>301</v>
      </c>
      <c r="B76" s="166" t="s">
        <v>302</v>
      </c>
      <c r="C76" s="163">
        <f>'1.A.sz.mell. (2)'!C76+'1.B.sz.mell.'!C77+'1.C.sz.mell.'!C77</f>
        <v>0</v>
      </c>
    </row>
    <row r="77" spans="1:3" s="164" customFormat="1" ht="12" customHeight="1" thickBot="1">
      <c r="A77" s="168" t="s">
        <v>303</v>
      </c>
      <c r="B77" s="169" t="s">
        <v>304</v>
      </c>
      <c r="C77" s="163">
        <f>'1.A.sz.mell. (2)'!C77+'1.B.sz.mell.'!C78+'1.C.sz.mell.'!C78</f>
        <v>0</v>
      </c>
    </row>
    <row r="78" spans="1:3" s="164" customFormat="1" ht="12" customHeight="1" thickBot="1">
      <c r="A78" s="171" t="s">
        <v>305</v>
      </c>
      <c r="B78" s="172" t="s">
        <v>306</v>
      </c>
      <c r="C78" s="163">
        <v>2625158</v>
      </c>
    </row>
    <row r="79" spans="1:3" s="164" customFormat="1" ht="12" customHeight="1" thickBot="1">
      <c r="A79" s="180" t="s">
        <v>307</v>
      </c>
      <c r="B79" s="173" t="s">
        <v>308</v>
      </c>
      <c r="C79" s="163">
        <f>'1.A.sz.mell. (2)'!C79+'1.B.sz.mell.'!C80+'1.C.sz.mell.'!C80</f>
        <v>0</v>
      </c>
    </row>
    <row r="80" spans="1:3" s="164" customFormat="1" ht="12" customHeight="1" thickBot="1">
      <c r="A80" s="182" t="s">
        <v>309</v>
      </c>
      <c r="B80" s="166" t="s">
        <v>310</v>
      </c>
      <c r="C80" s="163">
        <f>'1.A.sz.mell. (2)'!C80+'1.B.sz.mell.'!C81+'1.C.sz.mell.'!C81</f>
        <v>0</v>
      </c>
    </row>
    <row r="81" spans="1:3" s="164" customFormat="1" ht="12" customHeight="1" thickBot="1">
      <c r="A81" s="183" t="s">
        <v>311</v>
      </c>
      <c r="B81" s="169" t="s">
        <v>312</v>
      </c>
      <c r="C81" s="163">
        <f>'1.A.sz.mell. (2)'!C81+'1.B.sz.mell.'!C82+'1.C.sz.mell.'!C82</f>
        <v>0</v>
      </c>
    </row>
    <row r="82" spans="1:3" s="164" customFormat="1" ht="12" customHeight="1" thickBot="1">
      <c r="A82" s="183" t="s">
        <v>313</v>
      </c>
      <c r="B82" s="169" t="s">
        <v>314</v>
      </c>
      <c r="C82" s="163">
        <f>'1.A.sz.mell. (2)'!C82+'1.B.sz.mell.'!C83+'1.C.sz.mell.'!C83</f>
        <v>0</v>
      </c>
    </row>
    <row r="83" spans="1:3" s="164" customFormat="1" ht="12" customHeight="1" thickBot="1">
      <c r="A83" s="184" t="s">
        <v>315</v>
      </c>
      <c r="B83" s="172" t="s">
        <v>316</v>
      </c>
      <c r="C83" s="163">
        <f>'1.A.sz.mell. (2)'!C83+'1.B.sz.mell.'!C84+'1.C.sz.mell.'!C84</f>
        <v>0</v>
      </c>
    </row>
    <row r="84" spans="1:3" s="164" customFormat="1" ht="13.5" customHeight="1" thickBot="1">
      <c r="A84" s="180" t="s">
        <v>317</v>
      </c>
      <c r="B84" s="173" t="s">
        <v>318</v>
      </c>
      <c r="C84" s="163">
        <f>'1.A.sz.mell. (2)'!C84+'1.B.sz.mell.'!C85+'1.C.sz.mell.'!C85</f>
        <v>0</v>
      </c>
    </row>
    <row r="85" spans="1:3" s="164" customFormat="1" ht="15.75" customHeight="1" thickBot="1">
      <c r="A85" s="180" t="s">
        <v>319</v>
      </c>
      <c r="B85" s="186" t="s">
        <v>320</v>
      </c>
      <c r="C85" s="163">
        <f>C72+C75</f>
        <v>33503900</v>
      </c>
    </row>
    <row r="86" spans="1:3" s="164" customFormat="1" ht="16.5" customHeight="1" thickBot="1">
      <c r="A86" s="187" t="s">
        <v>321</v>
      </c>
      <c r="B86" s="188" t="s">
        <v>322</v>
      </c>
      <c r="C86" s="163">
        <f>C62+C85</f>
        <v>303079438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40" customFormat="1" ht="12" customHeight="1" thickBot="1">
      <c r="A91" s="9">
        <v>1</v>
      </c>
      <c r="B91" s="10">
        <v>2</v>
      </c>
      <c r="C91" s="11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'1.A.sz.mell. (2)'!C92+'1.B.sz.mell.'!C94+'1.C.sz.mell.'!C94</f>
        <v>188757503</v>
      </c>
    </row>
    <row r="93" spans="1:3" s="192" customFormat="1" ht="12" customHeight="1" thickBot="1">
      <c r="A93" s="193" t="s">
        <v>84</v>
      </c>
      <c r="B93" s="194" t="s">
        <v>43</v>
      </c>
      <c r="C93" s="191">
        <f>'1.A.sz.mell. (2)'!C93+'1.B.sz.mell.'!C95+'1.C.sz.mell.'!C95</f>
        <v>82691769</v>
      </c>
    </row>
    <row r="94" spans="1:3" s="192" customFormat="1" ht="12" customHeight="1" thickBot="1">
      <c r="A94" s="168" t="s">
        <v>85</v>
      </c>
      <c r="B94" s="196" t="s">
        <v>138</v>
      </c>
      <c r="C94" s="191">
        <f>'1.A.sz.mell. (2)'!C94+'1.B.sz.mell.'!C96+'1.C.sz.mell.'!C96</f>
        <v>14619993</v>
      </c>
    </row>
    <row r="95" spans="1:3" s="192" customFormat="1" ht="12" customHeight="1" thickBot="1">
      <c r="A95" s="168" t="s">
        <v>86</v>
      </c>
      <c r="B95" s="196" t="s">
        <v>108</v>
      </c>
      <c r="C95" s="191">
        <f>'1.A.sz.mell. (2)'!C95+'1.B.sz.mell.'!C97+'1.C.sz.mell.'!C97</f>
        <v>67213005</v>
      </c>
    </row>
    <row r="96" spans="1:3" s="192" customFormat="1" ht="12" customHeight="1" thickBot="1">
      <c r="A96" s="168" t="s">
        <v>87</v>
      </c>
      <c r="B96" s="197" t="s">
        <v>139</v>
      </c>
      <c r="C96" s="191">
        <f>'1.A.sz.mell. (2)'!C96+'1.B.sz.mell.'!C98+'1.C.sz.mell.'!C98</f>
        <v>7350000</v>
      </c>
    </row>
    <row r="97" spans="1:3" s="192" customFormat="1" ht="12" customHeight="1" thickBot="1">
      <c r="A97" s="168" t="s">
        <v>98</v>
      </c>
      <c r="B97" s="198" t="s">
        <v>140</v>
      </c>
      <c r="C97" s="191">
        <f>'1.A.sz.mell. (2)'!C97+'1.B.sz.mell.'!C99+'1.C.sz.mell.'!C99</f>
        <v>16882736</v>
      </c>
    </row>
    <row r="98" spans="1:3" s="192" customFormat="1" ht="12" customHeight="1" thickBot="1">
      <c r="A98" s="168" t="s">
        <v>88</v>
      </c>
      <c r="B98" s="196" t="s">
        <v>323</v>
      </c>
      <c r="C98" s="191">
        <f>'1.A.sz.mell. (2)'!C98+'1.B.sz.mell.'!C100+'1.C.sz.mell.'!C100</f>
        <v>180049</v>
      </c>
    </row>
    <row r="99" spans="1:3" s="192" customFormat="1" ht="12" customHeight="1" thickBot="1">
      <c r="A99" s="168" t="s">
        <v>89</v>
      </c>
      <c r="B99" s="199" t="s">
        <v>324</v>
      </c>
      <c r="C99" s="191">
        <f>'1.A.sz.mell. (2)'!C99+'1.B.sz.mell.'!C101+'1.C.sz.mell.'!C101</f>
        <v>0</v>
      </c>
    </row>
    <row r="100" spans="1:3" s="192" customFormat="1" ht="12" customHeight="1" thickBot="1">
      <c r="A100" s="168" t="s">
        <v>99</v>
      </c>
      <c r="B100" s="200" t="s">
        <v>325</v>
      </c>
      <c r="C100" s="191">
        <f>'1.A.sz.mell. (2)'!C100+'1.B.sz.mell.'!C102+'1.C.sz.mell.'!C102</f>
        <v>0</v>
      </c>
    </row>
    <row r="101" spans="1:3" s="192" customFormat="1" ht="12" customHeight="1" thickBot="1">
      <c r="A101" s="168" t="s">
        <v>100</v>
      </c>
      <c r="B101" s="200" t="s">
        <v>326</v>
      </c>
      <c r="C101" s="191">
        <f>'1.A.sz.mell. (2)'!C101+'1.B.sz.mell.'!C103+'1.C.sz.mell.'!C103</f>
        <v>0</v>
      </c>
    </row>
    <row r="102" spans="1:3" s="192" customFormat="1" ht="12" customHeight="1" thickBot="1">
      <c r="A102" s="168" t="s">
        <v>101</v>
      </c>
      <c r="B102" s="199" t="s">
        <v>327</v>
      </c>
      <c r="C102" s="191">
        <f>'1.A.sz.mell. (2)'!C102+'1.B.sz.mell.'!C104+'1.C.sz.mell.'!C104</f>
        <v>11710590</v>
      </c>
    </row>
    <row r="103" spans="1:3" s="192" customFormat="1" ht="12" customHeight="1" thickBot="1">
      <c r="A103" s="168" t="s">
        <v>102</v>
      </c>
      <c r="B103" s="199" t="s">
        <v>328</v>
      </c>
      <c r="C103" s="191">
        <f>'1.A.sz.mell. (2)'!C103+'1.B.sz.mell.'!C105+'1.C.sz.mell.'!C105</f>
        <v>0</v>
      </c>
    </row>
    <row r="104" spans="1:3" s="192" customFormat="1" ht="12" customHeight="1" thickBot="1">
      <c r="A104" s="168" t="s">
        <v>104</v>
      </c>
      <c r="B104" s="200" t="s">
        <v>329</v>
      </c>
      <c r="C104" s="191">
        <f>'1.A.sz.mell. (2)'!C104+'1.B.sz.mell.'!C106+'1.C.sz.mell.'!C106</f>
        <v>0</v>
      </c>
    </row>
    <row r="105" spans="1:3" s="192" customFormat="1" ht="12" customHeight="1" thickBot="1">
      <c r="A105" s="201" t="s">
        <v>141</v>
      </c>
      <c r="B105" s="202" t="s">
        <v>330</v>
      </c>
      <c r="C105" s="191">
        <f>'1.A.sz.mell. (2)'!C105+'1.B.sz.mell.'!C107+'1.C.sz.mell.'!C107</f>
        <v>0</v>
      </c>
    </row>
    <row r="106" spans="1:3" s="192" customFormat="1" ht="12" customHeight="1" thickBot="1">
      <c r="A106" s="168" t="s">
        <v>331</v>
      </c>
      <c r="B106" s="202" t="s">
        <v>332</v>
      </c>
      <c r="C106" s="191">
        <f>'1.A.sz.mell. (2)'!C106+'1.B.sz.mell.'!C108+'1.C.sz.mell.'!C108</f>
        <v>0</v>
      </c>
    </row>
    <row r="107" spans="1:3" s="192" customFormat="1" ht="12" customHeight="1" thickBot="1">
      <c r="A107" s="203" t="s">
        <v>333</v>
      </c>
      <c r="B107" s="204" t="s">
        <v>334</v>
      </c>
      <c r="C107" s="191">
        <f>'1.A.sz.mell. (2)'!C107+'1.B.sz.mell.'!C109+'1.C.sz.mell.'!C109</f>
        <v>4992097</v>
      </c>
    </row>
    <row r="108" spans="1:3" s="192" customFormat="1" ht="12" customHeight="1" thickBot="1">
      <c r="A108" s="161" t="s">
        <v>14</v>
      </c>
      <c r="B108" s="206" t="s">
        <v>415</v>
      </c>
      <c r="C108" s="191">
        <f>'1.A.sz.mell. (2)'!C108+'1.B.sz.mell.'!C110+'1.C.sz.mell.'!C110</f>
        <v>103433152</v>
      </c>
    </row>
    <row r="109" spans="1:3" s="192" customFormat="1" ht="12" customHeight="1" thickBot="1">
      <c r="A109" s="165" t="s">
        <v>90</v>
      </c>
      <c r="B109" s="196" t="s">
        <v>172</v>
      </c>
      <c r="C109" s="191">
        <f>'1.A.sz.mell. (2)'!C109+'1.B.sz.mell.'!C111+'1.C.sz.mell.'!C111</f>
        <v>3802380</v>
      </c>
    </row>
    <row r="110" spans="1:3" s="192" customFormat="1" ht="12" customHeight="1" thickBot="1">
      <c r="A110" s="165" t="s">
        <v>91</v>
      </c>
      <c r="B110" s="207" t="s">
        <v>335</v>
      </c>
      <c r="C110" s="191">
        <f>'1.A.sz.mell. (2)'!C110+'1.B.sz.mell.'!C112+'1.C.sz.mell.'!C112</f>
        <v>0</v>
      </c>
    </row>
    <row r="111" spans="1:3" s="192" customFormat="1" ht="12" customHeight="1" thickBot="1">
      <c r="A111" s="165" t="s">
        <v>92</v>
      </c>
      <c r="B111" s="207" t="s">
        <v>142</v>
      </c>
      <c r="C111" s="191">
        <f>'1.A.sz.mell. (2)'!C111+'1.B.sz.mell.'!C113+'1.C.sz.mell.'!C113</f>
        <v>99630772</v>
      </c>
    </row>
    <row r="112" spans="1:3" s="192" customFormat="1" ht="12" customHeight="1" thickBot="1">
      <c r="A112" s="165" t="s">
        <v>93</v>
      </c>
      <c r="B112" s="207" t="s">
        <v>336</v>
      </c>
      <c r="C112" s="191">
        <f>'1.A.sz.mell. (2)'!C112+'1.B.sz.mell.'!C114+'1.C.sz.mell.'!C114</f>
        <v>0</v>
      </c>
    </row>
    <row r="113" spans="1:3" s="192" customFormat="1" ht="12" customHeight="1" thickBot="1">
      <c r="A113" s="165" t="s">
        <v>94</v>
      </c>
      <c r="B113" s="209" t="s">
        <v>174</v>
      </c>
      <c r="C113" s="191">
        <f>'1.A.sz.mell. (2)'!C113+'1.B.sz.mell.'!C115+'1.C.sz.mell.'!C115</f>
        <v>0</v>
      </c>
    </row>
    <row r="114" spans="1:3" s="192" customFormat="1" ht="12" customHeight="1" thickBot="1">
      <c r="A114" s="165" t="s">
        <v>103</v>
      </c>
      <c r="B114" s="210" t="s">
        <v>337</v>
      </c>
      <c r="C114" s="191">
        <f>'1.A.sz.mell. (2)'!C114+'1.B.sz.mell.'!C116+'1.C.sz.mell.'!C116</f>
        <v>0</v>
      </c>
    </row>
    <row r="115" spans="1:3" s="192" customFormat="1" ht="12" customHeight="1" thickBot="1">
      <c r="A115" s="165" t="s">
        <v>105</v>
      </c>
      <c r="B115" s="211" t="s">
        <v>338</v>
      </c>
      <c r="C115" s="191">
        <f>'1.A.sz.mell. (2)'!C115+'1.B.sz.mell.'!C117+'1.C.sz.mell.'!C117</f>
        <v>0</v>
      </c>
    </row>
    <row r="116" spans="1:3" s="192" customFormat="1" ht="12.75" thickBot="1">
      <c r="A116" s="165" t="s">
        <v>143</v>
      </c>
      <c r="B116" s="200" t="s">
        <v>326</v>
      </c>
      <c r="C116" s="191">
        <f>'1.A.sz.mell. (2)'!C116+'1.B.sz.mell.'!C118+'1.C.sz.mell.'!C118</f>
        <v>0</v>
      </c>
    </row>
    <row r="117" spans="1:3" s="192" customFormat="1" ht="12" customHeight="1" thickBot="1">
      <c r="A117" s="165" t="s">
        <v>144</v>
      </c>
      <c r="B117" s="200" t="s">
        <v>339</v>
      </c>
      <c r="C117" s="191">
        <f>'1.A.sz.mell. (2)'!C117+'1.B.sz.mell.'!C119+'1.C.sz.mell.'!C119</f>
        <v>0</v>
      </c>
    </row>
    <row r="118" spans="1:3" s="192" customFormat="1" ht="12" customHeight="1" thickBot="1">
      <c r="A118" s="165" t="s">
        <v>145</v>
      </c>
      <c r="B118" s="200" t="s">
        <v>340</v>
      </c>
      <c r="C118" s="191">
        <f>'1.A.sz.mell. (2)'!C118+'1.B.sz.mell.'!C120+'1.C.sz.mell.'!C120</f>
        <v>0</v>
      </c>
    </row>
    <row r="119" spans="1:3" s="192" customFormat="1" ht="12" customHeight="1" thickBot="1">
      <c r="A119" s="165" t="s">
        <v>341</v>
      </c>
      <c r="B119" s="200" t="s">
        <v>329</v>
      </c>
      <c r="C119" s="191">
        <f>'1.A.sz.mell. (2)'!C119+'1.B.sz.mell.'!C121+'1.C.sz.mell.'!C121</f>
        <v>0</v>
      </c>
    </row>
    <row r="120" spans="1:3" s="192" customFormat="1" ht="12" customHeight="1" thickBot="1">
      <c r="A120" s="165" t="s">
        <v>342</v>
      </c>
      <c r="B120" s="200" t="s">
        <v>343</v>
      </c>
      <c r="C120" s="191">
        <f>'1.A.sz.mell. (2)'!C120+'1.B.sz.mell.'!C122+'1.C.sz.mell.'!C122</f>
        <v>0</v>
      </c>
    </row>
    <row r="121" spans="1:3" s="192" customFormat="1" ht="12.75" thickBot="1">
      <c r="A121" s="201" t="s">
        <v>344</v>
      </c>
      <c r="B121" s="200" t="s">
        <v>345</v>
      </c>
      <c r="C121" s="191">
        <f>'1.A.sz.mell. (2)'!C121+'1.B.sz.mell.'!C123+'1.C.sz.mell.'!C123</f>
        <v>0</v>
      </c>
    </row>
    <row r="122" spans="1:3" s="192" customFormat="1" ht="12" customHeight="1" thickBot="1">
      <c r="A122" s="161" t="s">
        <v>15</v>
      </c>
      <c r="B122" s="213" t="s">
        <v>346</v>
      </c>
      <c r="C122" s="191">
        <f>'1.A.sz.mell. (2)'!C122+'1.B.sz.mell.'!C124+'1.C.sz.mell.'!C124</f>
        <v>5814244</v>
      </c>
    </row>
    <row r="123" spans="1:3" s="192" customFormat="1" ht="12" customHeight="1" thickBot="1">
      <c r="A123" s="165" t="s">
        <v>73</v>
      </c>
      <c r="B123" s="214" t="s">
        <v>50</v>
      </c>
      <c r="C123" s="191">
        <f>'1.A.sz.mell. (2)'!C123+'1.B.sz.mell.'!C125+'1.C.sz.mell.'!C125</f>
        <v>5814244</v>
      </c>
    </row>
    <row r="124" spans="1:3" s="192" customFormat="1" ht="12" customHeight="1" thickBot="1">
      <c r="A124" s="171" t="s">
        <v>74</v>
      </c>
      <c r="B124" s="207" t="s">
        <v>51</v>
      </c>
      <c r="C124" s="191">
        <f>'1.A.sz.mell. (2)'!C124+'1.B.sz.mell.'!C126+'1.C.sz.mell.'!C126</f>
        <v>0</v>
      </c>
    </row>
    <row r="125" spans="1:3" s="192" customFormat="1" ht="12" customHeight="1" thickBot="1">
      <c r="A125" s="161" t="s">
        <v>16</v>
      </c>
      <c r="B125" s="213" t="s">
        <v>347</v>
      </c>
      <c r="C125" s="191">
        <f>'1.A.sz.mell. (2)'!C125+'1.B.sz.mell.'!C127+'1.C.sz.mell.'!C127</f>
        <v>298004899</v>
      </c>
    </row>
    <row r="126" spans="1:3" s="192" customFormat="1" ht="12" customHeight="1" thickBot="1">
      <c r="A126" s="161" t="s">
        <v>17</v>
      </c>
      <c r="B126" s="213" t="s">
        <v>348</v>
      </c>
      <c r="C126" s="191">
        <f>'1.A.sz.mell. (2)'!C126+'1.B.sz.mell.'!C128+'1.C.sz.mell.'!C128</f>
        <v>0</v>
      </c>
    </row>
    <row r="127" spans="1:3" s="192" customFormat="1" ht="12" customHeight="1" thickBot="1">
      <c r="A127" s="165" t="s">
        <v>77</v>
      </c>
      <c r="B127" s="214" t="s">
        <v>349</v>
      </c>
      <c r="C127" s="191">
        <f>'1.A.sz.mell. (2)'!C127+'1.B.sz.mell.'!C129+'1.C.sz.mell.'!C129</f>
        <v>0</v>
      </c>
    </row>
    <row r="128" spans="1:3" s="192" customFormat="1" ht="12" customHeight="1" thickBot="1">
      <c r="A128" s="165" t="s">
        <v>78</v>
      </c>
      <c r="B128" s="214" t="s">
        <v>350</v>
      </c>
      <c r="C128" s="191">
        <f>'1.A.sz.mell. (2)'!C128+'1.B.sz.mell.'!C130+'1.C.sz.mell.'!C130</f>
        <v>0</v>
      </c>
    </row>
    <row r="129" spans="1:3" s="192" customFormat="1" ht="12" customHeight="1" thickBot="1">
      <c r="A129" s="201" t="s">
        <v>79</v>
      </c>
      <c r="B129" s="215" t="s">
        <v>351</v>
      </c>
      <c r="C129" s="191">
        <f>'1.A.sz.mell. (2)'!C129+'1.B.sz.mell.'!C131+'1.C.sz.mell.'!C131</f>
        <v>0</v>
      </c>
    </row>
    <row r="130" spans="1:3" s="192" customFormat="1" ht="12" customHeight="1" thickBot="1">
      <c r="A130" s="161" t="s">
        <v>18</v>
      </c>
      <c r="B130" s="213" t="s">
        <v>352</v>
      </c>
      <c r="C130" s="191">
        <f>'1.A.sz.mell. (2)'!C130+'1.B.sz.mell.'!C132+'1.C.sz.mell.'!C132</f>
        <v>0</v>
      </c>
    </row>
    <row r="131" spans="1:3" s="192" customFormat="1" ht="12" customHeight="1" thickBot="1">
      <c r="A131" s="165" t="s">
        <v>80</v>
      </c>
      <c r="B131" s="214" t="s">
        <v>353</v>
      </c>
      <c r="C131" s="191">
        <f>'1.A.sz.mell. (2)'!C131+'1.B.sz.mell.'!C133+'1.C.sz.mell.'!C133</f>
        <v>0</v>
      </c>
    </row>
    <row r="132" spans="1:3" s="192" customFormat="1" ht="12" customHeight="1" thickBot="1">
      <c r="A132" s="165" t="s">
        <v>81</v>
      </c>
      <c r="B132" s="214" t="s">
        <v>354</v>
      </c>
      <c r="C132" s="191">
        <f>'1.A.sz.mell. (2)'!C132+'1.B.sz.mell.'!C134+'1.C.sz.mell.'!C134</f>
        <v>0</v>
      </c>
    </row>
    <row r="133" spans="1:3" s="192" customFormat="1" ht="12" customHeight="1" thickBot="1">
      <c r="A133" s="165" t="s">
        <v>257</v>
      </c>
      <c r="B133" s="214" t="s">
        <v>355</v>
      </c>
      <c r="C133" s="191">
        <f>'1.A.sz.mell. (2)'!C133+'1.B.sz.mell.'!C135+'1.C.sz.mell.'!C135</f>
        <v>0</v>
      </c>
    </row>
    <row r="134" spans="1:3" s="192" customFormat="1" ht="12" customHeight="1" thickBot="1">
      <c r="A134" s="201" t="s">
        <v>259</v>
      </c>
      <c r="B134" s="215" t="s">
        <v>356</v>
      </c>
      <c r="C134" s="191">
        <f>'1.A.sz.mell. (2)'!C134+'1.B.sz.mell.'!C136+'1.C.sz.mell.'!C136</f>
        <v>0</v>
      </c>
    </row>
    <row r="135" spans="1:3" s="192" customFormat="1" ht="12" customHeight="1" thickBot="1">
      <c r="A135" s="161" t="s">
        <v>19</v>
      </c>
      <c r="B135" s="213" t="s">
        <v>357</v>
      </c>
      <c r="C135" s="191">
        <f>C137+C138</f>
        <v>5074539</v>
      </c>
    </row>
    <row r="136" spans="1:3" s="192" customFormat="1" ht="12" customHeight="1" thickBot="1">
      <c r="A136" s="165" t="s">
        <v>82</v>
      </c>
      <c r="B136" s="214" t="s">
        <v>358</v>
      </c>
      <c r="C136" s="191">
        <f>'1.A.sz.mell. (2)'!C136+'1.B.sz.mell.'!C138+'1.C.sz.mell.'!C138</f>
        <v>0</v>
      </c>
    </row>
    <row r="137" spans="1:3" s="192" customFormat="1" ht="12" customHeight="1" thickBot="1">
      <c r="A137" s="165" t="s">
        <v>83</v>
      </c>
      <c r="B137" s="214" t="s">
        <v>359</v>
      </c>
      <c r="C137" s="191">
        <f>'1.A.sz.mell. (2)'!C137+'1.B.sz.mell.'!C139+'1.C.sz.mell.'!C139</f>
        <v>2445881</v>
      </c>
    </row>
    <row r="138" spans="1:3" s="192" customFormat="1" ht="12" customHeight="1" thickBot="1">
      <c r="A138" s="165" t="s">
        <v>266</v>
      </c>
      <c r="B138" s="214" t="s">
        <v>360</v>
      </c>
      <c r="C138" s="191">
        <f>'1.A.sz.mell. (2)'!C138+'1.B.sz.mell.'!C140+'1.C.sz.mell.'!C140</f>
        <v>2628658</v>
      </c>
    </row>
    <row r="139" spans="1:3" s="192" customFormat="1" ht="12" customHeight="1" thickBot="1">
      <c r="A139" s="165" t="s">
        <v>268</v>
      </c>
      <c r="B139" s="196" t="s">
        <v>433</v>
      </c>
      <c r="C139" s="191">
        <f>'1.A.sz.mell. (2)'!C139+'1.B.sz.mell.'!C141+'1.C.sz.mell.'!C141</f>
        <v>0</v>
      </c>
    </row>
    <row r="140" spans="1:3" s="192" customFormat="1" ht="12" customHeight="1" thickBot="1">
      <c r="A140" s="201" t="s">
        <v>434</v>
      </c>
      <c r="B140" s="215" t="s">
        <v>500</v>
      </c>
      <c r="C140" s="191"/>
    </row>
    <row r="141" spans="1:3" s="192" customFormat="1" ht="12" customHeight="1" thickBot="1">
      <c r="A141" s="161" t="s">
        <v>20</v>
      </c>
      <c r="B141" s="213" t="s">
        <v>362</v>
      </c>
      <c r="C141" s="191">
        <f>'1.A.sz.mell. (2)'!C141+'1.B.sz.mell.'!C143+'1.C.sz.mell.'!C143</f>
        <v>0</v>
      </c>
    </row>
    <row r="142" spans="1:3" s="192" customFormat="1" ht="12" customHeight="1" thickBot="1">
      <c r="A142" s="165" t="s">
        <v>136</v>
      </c>
      <c r="B142" s="214" t="s">
        <v>363</v>
      </c>
      <c r="C142" s="191">
        <f>'1.A.sz.mell. (2)'!C142+'1.B.sz.mell.'!C144+'1.C.sz.mell.'!C144</f>
        <v>0</v>
      </c>
    </row>
    <row r="143" spans="1:3" s="192" customFormat="1" ht="12" customHeight="1" thickBot="1">
      <c r="A143" s="165" t="s">
        <v>137</v>
      </c>
      <c r="B143" s="214" t="s">
        <v>364</v>
      </c>
      <c r="C143" s="191">
        <f>'1.A.sz.mell. (2)'!C143+'1.B.sz.mell.'!C145+'1.C.sz.mell.'!C145</f>
        <v>0</v>
      </c>
    </row>
    <row r="144" spans="1:3" s="192" customFormat="1" ht="12" customHeight="1" thickBot="1">
      <c r="A144" s="165" t="s">
        <v>173</v>
      </c>
      <c r="B144" s="214" t="s">
        <v>365</v>
      </c>
      <c r="C144" s="191">
        <f>'1.A.sz.mell. (2)'!C144+'1.B.sz.mell.'!C146+'1.C.sz.mell.'!C146</f>
        <v>0</v>
      </c>
    </row>
    <row r="145" spans="1:3" s="192" customFormat="1" ht="12" customHeight="1" thickBot="1">
      <c r="A145" s="165" t="s">
        <v>274</v>
      </c>
      <c r="B145" s="214" t="s">
        <v>366</v>
      </c>
      <c r="C145" s="191">
        <f>'1.A.sz.mell. (2)'!C145+'1.B.sz.mell.'!C147+'1.C.sz.mell.'!C147</f>
        <v>0</v>
      </c>
    </row>
    <row r="146" spans="1:9" s="192" customFormat="1" ht="15" customHeight="1" thickBot="1">
      <c r="A146" s="161" t="s">
        <v>21</v>
      </c>
      <c r="B146" s="213" t="s">
        <v>367</v>
      </c>
      <c r="C146" s="191">
        <f>C135+C141</f>
        <v>5074539</v>
      </c>
      <c r="F146" s="217"/>
      <c r="G146" s="218"/>
      <c r="H146" s="218"/>
      <c r="I146" s="218"/>
    </row>
    <row r="147" spans="1:3" s="164" customFormat="1" ht="12.75" customHeight="1" thickBot="1">
      <c r="A147" s="219" t="s">
        <v>22</v>
      </c>
      <c r="B147" s="127" t="s">
        <v>368</v>
      </c>
      <c r="C147" s="191">
        <f>C146+C125</f>
        <v>303079438</v>
      </c>
    </row>
    <row r="148" s="192" customFormat="1" ht="7.5" customHeight="1">
      <c r="C148" s="220"/>
    </row>
    <row r="149" spans="1:3" s="192" customFormat="1" ht="12">
      <c r="A149" s="427" t="s">
        <v>369</v>
      </c>
      <c r="B149" s="427"/>
      <c r="C149" s="427"/>
    </row>
    <row r="150" spans="1:3" s="192" customFormat="1" ht="15" customHeight="1" thickBot="1">
      <c r="A150" s="428" t="s">
        <v>117</v>
      </c>
      <c r="B150" s="428"/>
      <c r="C150" s="112" t="s">
        <v>9</v>
      </c>
    </row>
    <row r="151" spans="1:4" s="192" customFormat="1" ht="26.25" customHeight="1" thickBot="1">
      <c r="A151" s="161">
        <v>1</v>
      </c>
      <c r="B151" s="206" t="s">
        <v>370</v>
      </c>
      <c r="C151" s="163">
        <f>C62-C125</f>
        <v>-28429361</v>
      </c>
      <c r="D151" s="221"/>
    </row>
    <row r="152" spans="1:3" s="192" customFormat="1" ht="27.75" customHeight="1" thickBot="1">
      <c r="A152" s="161" t="s">
        <v>14</v>
      </c>
      <c r="B152" s="206" t="s">
        <v>371</v>
      </c>
      <c r="C152" s="163">
        <f>C85-C146</f>
        <v>28429361</v>
      </c>
    </row>
  </sheetData>
  <sheetProtection/>
  <mergeCells count="8">
    <mergeCell ref="A149:C149"/>
    <mergeCell ref="A150:B150"/>
    <mergeCell ref="A1:C1"/>
    <mergeCell ref="A3:C3"/>
    <mergeCell ref="A4:B4"/>
    <mergeCell ref="A88:C88"/>
    <mergeCell ref="A89:B89"/>
    <mergeCell ref="A2:C2"/>
  </mergeCells>
  <printOptions/>
  <pageMargins left="0.7874015748031497" right="0.7874015748031497" top="0.1968503937007874" bottom="0.38" header="0.15748031496062992" footer="0.2755905511811024"/>
  <pageSetup fitToHeight="2" fitToWidth="3" horizontalDpi="300" verticalDpi="300" orientation="portrait" paperSize="9" scale="74" r:id="rId1"/>
  <rowBreaks count="1" manualBreakCount="1">
    <brk id="8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9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0" t="s">
        <v>112</v>
      </c>
      <c r="E1" s="53" t="s">
        <v>118</v>
      </c>
    </row>
    <row r="3" spans="1:5" ht="12.75">
      <c r="A3" s="54"/>
      <c r="B3" s="55"/>
      <c r="C3" s="54"/>
      <c r="D3" s="57"/>
      <c r="E3" s="55"/>
    </row>
    <row r="4" spans="1:5" ht="15.75">
      <c r="A4" s="39" t="s">
        <v>198</v>
      </c>
      <c r="B4" s="56"/>
      <c r="C4" s="58"/>
      <c r="D4" s="57"/>
      <c r="E4" s="55"/>
    </row>
    <row r="5" spans="1:5" ht="12.75">
      <c r="A5" s="54"/>
      <c r="B5" s="55"/>
      <c r="C5" s="54"/>
      <c r="D5" s="57"/>
      <c r="E5" s="55"/>
    </row>
    <row r="6" spans="1:5" ht="12.75">
      <c r="A6" s="54" t="s">
        <v>151</v>
      </c>
      <c r="B6" s="55" t="e">
        <f>+#REF!</f>
        <v>#REF!</v>
      </c>
      <c r="C6" s="54" t="s">
        <v>200</v>
      </c>
      <c r="D6" s="57" t="e">
        <f>+#REF!+#REF!</f>
        <v>#REF!</v>
      </c>
      <c r="E6" s="55" t="e">
        <f aca="true" t="shared" si="0" ref="E6:E15">+B6-D6</f>
        <v>#REF!</v>
      </c>
    </row>
    <row r="7" spans="1:5" ht="12.75">
      <c r="A7" s="54" t="s">
        <v>113</v>
      </c>
      <c r="B7" s="55" t="e">
        <f>+#REF!</f>
        <v>#REF!</v>
      </c>
      <c r="C7" s="54" t="s">
        <v>201</v>
      </c>
      <c r="D7" s="57" t="e">
        <f>+#REF!+#REF!</f>
        <v>#REF!</v>
      </c>
      <c r="E7" s="55" t="e">
        <f t="shared" si="0"/>
        <v>#REF!</v>
      </c>
    </row>
    <row r="8" spans="1:5" ht="12.75">
      <c r="A8" s="54" t="s">
        <v>196</v>
      </c>
      <c r="B8" s="55" t="e">
        <f>+#REF!</f>
        <v>#REF!</v>
      </c>
      <c r="C8" s="54" t="s">
        <v>202</v>
      </c>
      <c r="D8" s="57" t="e">
        <f>+#REF!+#REF!</f>
        <v>#REF!</v>
      </c>
      <c r="E8" s="55" t="e">
        <f t="shared" si="0"/>
        <v>#REF!</v>
      </c>
    </row>
    <row r="9" spans="1:5" ht="12.75">
      <c r="A9" s="54"/>
      <c r="B9" s="55"/>
      <c r="C9" s="54"/>
      <c r="D9" s="57"/>
      <c r="E9" s="55"/>
    </row>
    <row r="10" spans="1:5" ht="12.75">
      <c r="A10" s="54"/>
      <c r="B10" s="55"/>
      <c r="C10" s="54"/>
      <c r="D10" s="57"/>
      <c r="E10" s="55"/>
    </row>
    <row r="11" spans="1:5" ht="15.75">
      <c r="A11" s="39" t="s">
        <v>199</v>
      </c>
      <c r="B11" s="56"/>
      <c r="C11" s="58"/>
      <c r="D11" s="57"/>
      <c r="E11" s="55"/>
    </row>
    <row r="12" spans="1:5" ht="12.75">
      <c r="A12" s="54"/>
      <c r="B12" s="55"/>
      <c r="C12" s="54"/>
      <c r="D12" s="57"/>
      <c r="E12" s="55"/>
    </row>
    <row r="13" spans="1:5" ht="12.75">
      <c r="A13" s="54" t="s">
        <v>123</v>
      </c>
      <c r="B13" s="55" t="e">
        <f>+#REF!</f>
        <v>#REF!</v>
      </c>
      <c r="C13" s="54" t="s">
        <v>203</v>
      </c>
      <c r="D13" s="57" t="e">
        <f>+#REF!+#REF!</f>
        <v>#REF!</v>
      </c>
      <c r="E13" s="55" t="e">
        <f t="shared" si="0"/>
        <v>#REF!</v>
      </c>
    </row>
    <row r="14" spans="1:5" ht="12.75">
      <c r="A14" s="54" t="s">
        <v>114</v>
      </c>
      <c r="B14" s="55" t="e">
        <f>+#REF!</f>
        <v>#REF!</v>
      </c>
      <c r="C14" s="54" t="s">
        <v>204</v>
      </c>
      <c r="D14" s="57" t="e">
        <f>+#REF!+#REF!</f>
        <v>#REF!</v>
      </c>
      <c r="E14" s="55" t="e">
        <f t="shared" si="0"/>
        <v>#REF!</v>
      </c>
    </row>
    <row r="15" spans="1:5" ht="12.75">
      <c r="A15" s="54" t="s">
        <v>197</v>
      </c>
      <c r="B15" s="55" t="e">
        <f>+#REF!</f>
        <v>#REF!</v>
      </c>
      <c r="C15" s="54" t="s">
        <v>205</v>
      </c>
      <c r="D15" s="57" t="e">
        <f>+#REF!+#REF!</f>
        <v>#REF!</v>
      </c>
      <c r="E15" s="55" t="e">
        <f t="shared" si="0"/>
        <v>#REF!</v>
      </c>
    </row>
    <row r="16" spans="1:5" ht="12.75">
      <c r="A16" s="51"/>
      <c r="B16" s="51"/>
      <c r="C16" s="54"/>
      <c r="D16" s="57"/>
      <c r="E16" s="52"/>
    </row>
    <row r="17" spans="1:5" ht="12.75">
      <c r="A17" s="51"/>
      <c r="B17" s="51"/>
      <c r="C17" s="51"/>
      <c r="D17" s="51"/>
      <c r="E17" s="51"/>
    </row>
    <row r="18" spans="1:5" ht="12.75">
      <c r="A18" s="51"/>
      <c r="B18" s="51"/>
      <c r="C18" s="51"/>
      <c r="D18" s="51"/>
      <c r="E18" s="51"/>
    </row>
    <row r="19" spans="1:5" ht="12.75">
      <c r="A19" s="51"/>
      <c r="B19" s="51"/>
      <c r="C19" s="51"/>
      <c r="D19" s="51"/>
      <c r="E19" s="51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="120" zoomScaleNormal="120" workbookViewId="0" topLeftCell="A1">
      <selection activeCell="D8" sqref="D7:D8"/>
    </sheetView>
  </sheetViews>
  <sheetFormatPr defaultColWidth="9.00390625" defaultRowHeight="12.75"/>
  <cols>
    <col min="1" max="1" width="5.625" style="60" customWidth="1"/>
    <col min="2" max="2" width="54.625" style="60" customWidth="1"/>
    <col min="3" max="3" width="15.50390625" style="60" bestFit="1" customWidth="1"/>
    <col min="4" max="4" width="10.375" style="60" customWidth="1"/>
    <col min="5" max="5" width="9.50390625" style="60" bestFit="1" customWidth="1"/>
    <col min="6" max="16384" width="9.375" style="60" customWidth="1"/>
  </cols>
  <sheetData>
    <row r="1" spans="1:5" ht="75.75" customHeight="1">
      <c r="A1" s="449" t="s">
        <v>406</v>
      </c>
      <c r="B1" s="449"/>
      <c r="C1" s="449"/>
      <c r="D1" s="450"/>
      <c r="E1" s="450"/>
    </row>
    <row r="2" spans="1:5" ht="15.75" customHeight="1" thickBot="1">
      <c r="A2" s="451" t="s">
        <v>9</v>
      </c>
      <c r="B2" s="452"/>
      <c r="C2" s="452"/>
      <c r="D2" s="452"/>
      <c r="E2" s="452"/>
    </row>
    <row r="3" spans="1:5" s="276" customFormat="1" ht="56.25" customHeight="1" thickBot="1">
      <c r="A3" s="273" t="s">
        <v>11</v>
      </c>
      <c r="B3" s="274" t="s">
        <v>152</v>
      </c>
      <c r="C3" s="275" t="s">
        <v>512</v>
      </c>
      <c r="D3" s="275" t="s">
        <v>513</v>
      </c>
      <c r="E3" s="275" t="s">
        <v>514</v>
      </c>
    </row>
    <row r="4" spans="1:5" ht="15.75" thickBot="1">
      <c r="A4" s="72">
        <v>1</v>
      </c>
      <c r="B4" s="73">
        <v>2</v>
      </c>
      <c r="C4" s="74">
        <v>3</v>
      </c>
      <c r="D4" s="131">
        <v>4</v>
      </c>
      <c r="E4" s="131">
        <v>5</v>
      </c>
    </row>
    <row r="5" spans="1:5" s="263" customFormat="1" ht="12.75">
      <c r="A5" s="260" t="s">
        <v>13</v>
      </c>
      <c r="B5" s="322" t="s">
        <v>48</v>
      </c>
      <c r="C5" s="261"/>
      <c r="D5" s="262"/>
      <c r="E5" s="323"/>
    </row>
    <row r="6" spans="1:5" s="263" customFormat="1" ht="38.25">
      <c r="A6" s="264" t="s">
        <v>14</v>
      </c>
      <c r="B6" s="265" t="s">
        <v>193</v>
      </c>
      <c r="C6" s="266"/>
      <c r="D6" s="267"/>
      <c r="E6" s="324"/>
    </row>
    <row r="7" spans="1:5" s="263" customFormat="1" ht="12.75">
      <c r="A7" s="264" t="s">
        <v>15</v>
      </c>
      <c r="B7" s="268" t="s">
        <v>402</v>
      </c>
      <c r="C7" s="266"/>
      <c r="D7" s="267"/>
      <c r="E7" s="324"/>
    </row>
    <row r="8" spans="1:5" s="263" customFormat="1" ht="38.25">
      <c r="A8" s="264" t="s">
        <v>16</v>
      </c>
      <c r="B8" s="268" t="s">
        <v>195</v>
      </c>
      <c r="C8" s="266"/>
      <c r="D8" s="267"/>
      <c r="E8" s="324"/>
    </row>
    <row r="9" spans="1:5" s="263" customFormat="1" ht="12.75">
      <c r="A9" s="269" t="s">
        <v>17</v>
      </c>
      <c r="B9" s="268" t="s">
        <v>194</v>
      </c>
      <c r="C9" s="270"/>
      <c r="D9" s="267"/>
      <c r="E9" s="324"/>
    </row>
    <row r="10" spans="1:5" s="263" customFormat="1" ht="13.5" thickBot="1">
      <c r="A10" s="325" t="s">
        <v>18</v>
      </c>
      <c r="B10" s="271" t="s">
        <v>153</v>
      </c>
      <c r="C10" s="326"/>
      <c r="D10" s="272"/>
      <c r="E10" s="327"/>
    </row>
    <row r="11" spans="1:5" ht="15.75" thickBot="1">
      <c r="A11" s="446" t="s">
        <v>154</v>
      </c>
      <c r="B11" s="447"/>
      <c r="C11" s="75">
        <f>SUM(C5:C10)</f>
        <v>0</v>
      </c>
      <c r="D11" s="132"/>
      <c r="E11" s="132"/>
    </row>
    <row r="12" spans="1:3" ht="23.25" customHeight="1">
      <c r="A12" s="448" t="s">
        <v>169</v>
      </c>
      <c r="B12" s="448"/>
      <c r="C12" s="448"/>
    </row>
  </sheetData>
  <sheetProtection/>
  <mergeCells count="4">
    <mergeCell ref="A11:B11"/>
    <mergeCell ref="A12:C12"/>
    <mergeCell ref="A1:E1"/>
    <mergeCell ref="A2:E2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3. melléklet az 1/2019 (III.12.)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"/>
  <sheetViews>
    <sheetView workbookViewId="0" topLeftCell="A1">
      <selection activeCell="G19" sqref="G19"/>
    </sheetView>
  </sheetViews>
  <sheetFormatPr defaultColWidth="9.00390625" defaultRowHeight="12.75"/>
  <cols>
    <col min="1" max="1" width="47.125" style="16" customWidth="1"/>
    <col min="2" max="2" width="15.625" style="16" customWidth="1"/>
    <col min="3" max="3" width="16.375" style="16" customWidth="1"/>
    <col min="4" max="4" width="18.00390625" style="16" customWidth="1"/>
    <col min="5" max="5" width="16.625" style="16" customWidth="1"/>
    <col min="6" max="6" width="18.875" style="78" customWidth="1"/>
    <col min="7" max="8" width="12.875" style="15" customWidth="1"/>
    <col min="9" max="9" width="13.875" style="15" customWidth="1"/>
    <col min="10" max="16384" width="9.375" style="15" customWidth="1"/>
  </cols>
  <sheetData>
    <row r="1" spans="1:6" ht="25.5" customHeight="1">
      <c r="A1" s="453" t="s">
        <v>1</v>
      </c>
      <c r="B1" s="453"/>
      <c r="C1" s="453"/>
      <c r="D1" s="453"/>
      <c r="E1" s="453"/>
      <c r="F1" s="453"/>
    </row>
    <row r="2" spans="1:6" ht="22.5" customHeight="1" thickBot="1">
      <c r="A2" s="78"/>
      <c r="B2" s="78"/>
      <c r="C2" s="78"/>
      <c r="D2" s="78"/>
      <c r="E2" s="78"/>
      <c r="F2" s="112" t="s">
        <v>9</v>
      </c>
    </row>
    <row r="3" spans="1:6" s="17" customFormat="1" ht="44.25" customHeight="1" thickBot="1">
      <c r="A3" s="79" t="s">
        <v>55</v>
      </c>
      <c r="B3" s="80" t="s">
        <v>56</v>
      </c>
      <c r="C3" s="80" t="s">
        <v>57</v>
      </c>
      <c r="D3" s="80" t="s">
        <v>494</v>
      </c>
      <c r="E3" s="80" t="s">
        <v>479</v>
      </c>
      <c r="F3" s="23" t="s">
        <v>495</v>
      </c>
    </row>
    <row r="4" spans="1:6" s="27" customFormat="1" ht="12" customHeight="1" thickBot="1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26" t="s">
        <v>72</v>
      </c>
    </row>
    <row r="5" spans="1:6" s="277" customFormat="1" ht="15.75" customHeight="1">
      <c r="A5" s="421" t="s">
        <v>515</v>
      </c>
      <c r="B5" s="423">
        <v>2278380</v>
      </c>
      <c r="C5" s="308"/>
      <c r="D5" s="309"/>
      <c r="E5" s="423">
        <v>2278380</v>
      </c>
      <c r="F5" s="310">
        <f>B5-D5-E5</f>
        <v>0</v>
      </c>
    </row>
    <row r="6" spans="1:6" s="277" customFormat="1" ht="15.75" customHeight="1">
      <c r="A6" s="421" t="s">
        <v>533</v>
      </c>
      <c r="B6" s="423">
        <v>177800</v>
      </c>
      <c r="C6" s="308"/>
      <c r="D6" s="309"/>
      <c r="E6" s="423">
        <v>177800</v>
      </c>
      <c r="F6" s="310"/>
    </row>
    <row r="7" spans="1:6" s="277" customFormat="1" ht="15.75" customHeight="1">
      <c r="A7" s="421" t="s">
        <v>534</v>
      </c>
      <c r="B7" s="423">
        <v>393700</v>
      </c>
      <c r="C7" s="308"/>
      <c r="D7" s="309"/>
      <c r="E7" s="423">
        <v>393700</v>
      </c>
      <c r="F7" s="310"/>
    </row>
    <row r="8" spans="1:6" s="277" customFormat="1" ht="15.75" customHeight="1">
      <c r="A8" s="421" t="s">
        <v>535</v>
      </c>
      <c r="B8" s="423">
        <v>635000</v>
      </c>
      <c r="C8" s="308"/>
      <c r="D8" s="309"/>
      <c r="E8" s="423">
        <v>635000</v>
      </c>
      <c r="F8" s="310"/>
    </row>
    <row r="9" spans="1:6" s="277" customFormat="1" ht="15.75" customHeight="1">
      <c r="A9" s="421"/>
      <c r="B9" s="423"/>
      <c r="C9" s="308"/>
      <c r="D9" s="309"/>
      <c r="E9" s="423"/>
      <c r="F9" s="310"/>
    </row>
    <row r="10" spans="1:6" ht="15.75" customHeight="1">
      <c r="A10" s="421"/>
      <c r="B10" s="423"/>
      <c r="C10" s="311"/>
      <c r="D10" s="307"/>
      <c r="E10" s="423"/>
      <c r="F10" s="310">
        <f aca="true" t="shared" si="0" ref="F10:F21">B10-D10-E10</f>
        <v>0</v>
      </c>
    </row>
    <row r="11" spans="1:6" ht="15.75" customHeight="1">
      <c r="A11" s="18"/>
      <c r="B11" s="307"/>
      <c r="C11" s="311"/>
      <c r="D11" s="307"/>
      <c r="E11" s="307"/>
      <c r="F11" s="310">
        <f>B11-D11-E11</f>
        <v>0</v>
      </c>
    </row>
    <row r="12" spans="1:6" ht="15.75" customHeight="1">
      <c r="A12" s="315"/>
      <c r="B12" s="307"/>
      <c r="C12" s="311"/>
      <c r="D12" s="307"/>
      <c r="E12" s="307"/>
      <c r="F12" s="310">
        <f>B12-D12-E12</f>
        <v>0</v>
      </c>
    </row>
    <row r="13" spans="1:6" ht="15.75" customHeight="1">
      <c r="A13" s="18"/>
      <c r="B13" s="307"/>
      <c r="C13" s="311"/>
      <c r="D13" s="307"/>
      <c r="E13" s="307"/>
      <c r="F13" s="310">
        <f t="shared" si="0"/>
        <v>0</v>
      </c>
    </row>
    <row r="14" spans="1:6" ht="15.75" customHeight="1">
      <c r="A14" s="18"/>
      <c r="B14" s="307"/>
      <c r="C14" s="311"/>
      <c r="D14" s="307"/>
      <c r="E14" s="307"/>
      <c r="F14" s="310">
        <f t="shared" si="0"/>
        <v>0</v>
      </c>
    </row>
    <row r="15" spans="1:6" ht="15.75" customHeight="1">
      <c r="A15" s="18"/>
      <c r="B15" s="307"/>
      <c r="C15" s="311"/>
      <c r="D15" s="307"/>
      <c r="E15" s="307"/>
      <c r="F15" s="310">
        <f t="shared" si="0"/>
        <v>0</v>
      </c>
    </row>
    <row r="16" spans="1:6" ht="15.75" customHeight="1">
      <c r="A16" s="18"/>
      <c r="B16" s="307"/>
      <c r="C16" s="311"/>
      <c r="D16" s="307"/>
      <c r="E16" s="307"/>
      <c r="F16" s="310">
        <f t="shared" si="0"/>
        <v>0</v>
      </c>
    </row>
    <row r="17" spans="1:6" ht="15.75" customHeight="1">
      <c r="A17" s="18"/>
      <c r="B17" s="307"/>
      <c r="C17" s="311"/>
      <c r="D17" s="307"/>
      <c r="E17" s="307"/>
      <c r="F17" s="310">
        <f t="shared" si="0"/>
        <v>0</v>
      </c>
    </row>
    <row r="18" spans="1:6" ht="15.75" customHeight="1">
      <c r="A18" s="18"/>
      <c r="B18" s="307"/>
      <c r="C18" s="311"/>
      <c r="D18" s="307"/>
      <c r="E18" s="307"/>
      <c r="F18" s="310">
        <f t="shared" si="0"/>
        <v>0</v>
      </c>
    </row>
    <row r="19" spans="1:6" ht="15.75" customHeight="1">
      <c r="A19" s="18"/>
      <c r="B19" s="307"/>
      <c r="C19" s="311"/>
      <c r="D19" s="307"/>
      <c r="E19" s="307"/>
      <c r="F19" s="310">
        <f t="shared" si="0"/>
        <v>0</v>
      </c>
    </row>
    <row r="20" spans="1:6" ht="15.75" customHeight="1">
      <c r="A20" s="18"/>
      <c r="B20" s="307"/>
      <c r="C20" s="311"/>
      <c r="D20" s="307"/>
      <c r="E20" s="307"/>
      <c r="F20" s="310">
        <f t="shared" si="0"/>
        <v>0</v>
      </c>
    </row>
    <row r="21" spans="1:6" ht="15.75" customHeight="1">
      <c r="A21" s="18"/>
      <c r="B21" s="307"/>
      <c r="C21" s="311"/>
      <c r="D21" s="307"/>
      <c r="E21" s="307"/>
      <c r="F21" s="310">
        <f t="shared" si="0"/>
        <v>0</v>
      </c>
    </row>
    <row r="22" spans="1:6" s="277" customFormat="1" ht="15.75" customHeight="1">
      <c r="A22" s="18"/>
      <c r="B22" s="307"/>
      <c r="C22" s="308"/>
      <c r="D22" s="309"/>
      <c r="E22" s="307"/>
      <c r="F22" s="310">
        <f>B22-D22-E22</f>
        <v>0</v>
      </c>
    </row>
    <row r="23" spans="1:6" s="277" customFormat="1" ht="15.75" customHeight="1">
      <c r="A23" s="18"/>
      <c r="B23" s="307"/>
      <c r="C23" s="308"/>
      <c r="D23" s="309"/>
      <c r="E23" s="307"/>
      <c r="F23" s="310">
        <f>B23-D23-E23</f>
        <v>0</v>
      </c>
    </row>
    <row r="24" spans="1:6" ht="15.75" customHeight="1" thickBot="1">
      <c r="A24" s="18"/>
      <c r="B24" s="307"/>
      <c r="C24" s="311"/>
      <c r="D24" s="307"/>
      <c r="E24" s="307"/>
      <c r="F24" s="310"/>
    </row>
    <row r="25" spans="1:6" s="29" customFormat="1" ht="18" customHeight="1" thickBot="1">
      <c r="A25" s="81" t="s">
        <v>54</v>
      </c>
      <c r="B25" s="312">
        <f>SUM(B5:B24)</f>
        <v>3484880</v>
      </c>
      <c r="C25" s="313"/>
      <c r="D25" s="312">
        <f>SUM(D5:D24)</f>
        <v>0</v>
      </c>
      <c r="E25" s="312">
        <f>SUM(E5:E24)</f>
        <v>3484880</v>
      </c>
      <c r="F25" s="314">
        <f>SUM(F5:F24)</f>
        <v>0</v>
      </c>
    </row>
    <row r="35" ht="12.75">
      <c r="G35" s="15" t="s">
        <v>440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97" r:id="rId1"/>
  <headerFooter alignWithMargins="0">
    <oddHeader>&amp;R&amp;"Times New Roman CE,Félkövér dőlt"&amp;11 4. melléklet az 1/2019 (III.12.)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workbookViewId="0" topLeftCell="A1">
      <selection activeCell="A34" sqref="A34"/>
    </sheetView>
  </sheetViews>
  <sheetFormatPr defaultColWidth="9.00390625" defaultRowHeight="12.75"/>
  <cols>
    <col min="1" max="1" width="60.625" style="16" customWidth="1"/>
    <col min="2" max="2" width="15.625" style="15" customWidth="1"/>
    <col min="3" max="3" width="16.375" style="15" customWidth="1"/>
    <col min="4" max="4" width="18.00390625" style="15" customWidth="1"/>
    <col min="5" max="5" width="16.625" style="15" customWidth="1"/>
    <col min="6" max="6" width="18.875" style="15" customWidth="1"/>
    <col min="7" max="8" width="12.875" style="15" customWidth="1"/>
    <col min="9" max="9" width="13.875" style="15" customWidth="1"/>
    <col min="10" max="16384" width="9.375" style="15" customWidth="1"/>
  </cols>
  <sheetData>
    <row r="1" spans="1:6" ht="24.75" customHeight="1">
      <c r="A1" s="453" t="s">
        <v>2</v>
      </c>
      <c r="B1" s="453"/>
      <c r="C1" s="453"/>
      <c r="D1" s="453"/>
      <c r="E1" s="453"/>
      <c r="F1" s="453"/>
    </row>
    <row r="2" spans="1:6" ht="23.25" customHeight="1" thickBot="1">
      <c r="A2" s="78"/>
      <c r="B2" s="27"/>
      <c r="C2" s="27"/>
      <c r="D2" s="27"/>
      <c r="E2" s="27"/>
      <c r="F2" s="112" t="s">
        <v>9</v>
      </c>
    </row>
    <row r="3" spans="1:6" s="17" customFormat="1" ht="48.75" customHeight="1" thickBot="1">
      <c r="A3" s="79" t="s">
        <v>58</v>
      </c>
      <c r="B3" s="80" t="s">
        <v>56</v>
      </c>
      <c r="C3" s="80" t="s">
        <v>57</v>
      </c>
      <c r="D3" s="80" t="s">
        <v>494</v>
      </c>
      <c r="E3" s="80" t="s">
        <v>479</v>
      </c>
      <c r="F3" s="23" t="s">
        <v>496</v>
      </c>
    </row>
    <row r="4" spans="1:6" s="27" customFormat="1" ht="15" customHeight="1" thickBot="1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26">
        <v>6</v>
      </c>
    </row>
    <row r="5" spans="1:6" ht="15.75" customHeight="1">
      <c r="A5" s="18" t="s">
        <v>536</v>
      </c>
      <c r="B5" s="6">
        <v>17647059</v>
      </c>
      <c r="C5" s="28"/>
      <c r="D5" s="6"/>
      <c r="E5" s="6">
        <v>17647059</v>
      </c>
      <c r="F5" s="33">
        <f aca="true" t="shared" si="0" ref="F5:F23">B5-D5-E5</f>
        <v>0</v>
      </c>
    </row>
    <row r="6" spans="1:6" ht="15.75" customHeight="1">
      <c r="A6" s="30" t="s">
        <v>505</v>
      </c>
      <c r="B6" s="422">
        <v>25260618</v>
      </c>
      <c r="C6" s="32"/>
      <c r="D6" s="31"/>
      <c r="E6" s="422">
        <v>25260618</v>
      </c>
      <c r="F6" s="33"/>
    </row>
    <row r="7" spans="1:6" ht="15.75" customHeight="1">
      <c r="A7" s="30" t="s">
        <v>506</v>
      </c>
      <c r="B7" s="360">
        <v>32762236</v>
      </c>
      <c r="C7" s="32"/>
      <c r="D7" s="31"/>
      <c r="E7" s="31">
        <v>32762236</v>
      </c>
      <c r="F7" s="33">
        <f>B6-D6-E6</f>
        <v>0</v>
      </c>
    </row>
    <row r="8" spans="1:6" ht="15.75" customHeight="1">
      <c r="A8" s="30" t="s">
        <v>507</v>
      </c>
      <c r="B8" s="360">
        <v>22612797</v>
      </c>
      <c r="C8" s="360"/>
      <c r="D8" s="360"/>
      <c r="E8" s="360">
        <v>22612797</v>
      </c>
      <c r="F8" s="33">
        <f>B7-D7-E7</f>
        <v>0</v>
      </c>
    </row>
    <row r="9" spans="1:6" ht="15.75" customHeight="1">
      <c r="A9" s="18" t="s">
        <v>537</v>
      </c>
      <c r="B9" s="31">
        <v>1348062</v>
      </c>
      <c r="C9" s="32"/>
      <c r="D9" s="31"/>
      <c r="E9" s="425">
        <v>1348062</v>
      </c>
      <c r="F9" s="33">
        <f t="shared" si="0"/>
        <v>0</v>
      </c>
    </row>
    <row r="10" spans="1:6" ht="15.75" customHeight="1">
      <c r="A10" s="30"/>
      <c r="B10" s="31"/>
      <c r="C10" s="32"/>
      <c r="D10" s="31"/>
      <c r="E10" s="31"/>
      <c r="F10" s="33">
        <f t="shared" si="0"/>
        <v>0</v>
      </c>
    </row>
    <row r="11" spans="1:6" ht="15.75" customHeight="1">
      <c r="A11" s="30"/>
      <c r="B11" s="31"/>
      <c r="C11" s="32"/>
      <c r="D11" s="31"/>
      <c r="E11" s="31"/>
      <c r="F11" s="33">
        <f t="shared" si="0"/>
        <v>0</v>
      </c>
    </row>
    <row r="12" spans="1:6" ht="15.75" customHeight="1">
      <c r="A12" s="30"/>
      <c r="B12" s="31"/>
      <c r="C12" s="32"/>
      <c r="D12" s="31"/>
      <c r="E12" s="31"/>
      <c r="F12" s="33">
        <f t="shared" si="0"/>
        <v>0</v>
      </c>
    </row>
    <row r="13" spans="1:6" ht="15.75" customHeight="1">
      <c r="A13" s="30"/>
      <c r="B13" s="31"/>
      <c r="C13" s="32"/>
      <c r="D13" s="31"/>
      <c r="E13" s="31"/>
      <c r="F13" s="33">
        <f t="shared" si="0"/>
        <v>0</v>
      </c>
    </row>
    <row r="14" spans="1:6" ht="15.75" customHeight="1">
      <c r="A14" s="30"/>
      <c r="B14" s="31"/>
      <c r="C14" s="32"/>
      <c r="D14" s="31"/>
      <c r="E14" s="31"/>
      <c r="F14" s="33">
        <f t="shared" si="0"/>
        <v>0</v>
      </c>
    </row>
    <row r="15" spans="1:6" ht="15.75" customHeight="1">
      <c r="A15" s="30"/>
      <c r="B15" s="31"/>
      <c r="C15" s="32"/>
      <c r="D15" s="31"/>
      <c r="E15" s="31"/>
      <c r="F15" s="33">
        <f t="shared" si="0"/>
        <v>0</v>
      </c>
    </row>
    <row r="16" spans="1:6" ht="15.75" customHeight="1">
      <c r="A16" s="30"/>
      <c r="B16" s="31"/>
      <c r="C16" s="32"/>
      <c r="D16" s="31"/>
      <c r="E16" s="31"/>
      <c r="F16" s="33">
        <f t="shared" si="0"/>
        <v>0</v>
      </c>
    </row>
    <row r="17" spans="1:6" ht="15.75" customHeight="1">
      <c r="A17" s="30"/>
      <c r="B17" s="31"/>
      <c r="C17" s="32"/>
      <c r="D17" s="31"/>
      <c r="E17" s="31"/>
      <c r="F17" s="33">
        <f t="shared" si="0"/>
        <v>0</v>
      </c>
    </row>
    <row r="18" spans="1:6" ht="15.75" customHeight="1">
      <c r="A18" s="30"/>
      <c r="B18" s="31"/>
      <c r="C18" s="32"/>
      <c r="D18" s="31"/>
      <c r="E18" s="31"/>
      <c r="F18" s="33">
        <f t="shared" si="0"/>
        <v>0</v>
      </c>
    </row>
    <row r="19" spans="1:6" ht="15.75" customHeight="1">
      <c r="A19" s="30"/>
      <c r="B19" s="31"/>
      <c r="C19" s="32"/>
      <c r="D19" s="31"/>
      <c r="E19" s="31"/>
      <c r="F19" s="33">
        <f t="shared" si="0"/>
        <v>0</v>
      </c>
    </row>
    <row r="20" spans="1:6" ht="15.75" customHeight="1">
      <c r="A20" s="30"/>
      <c r="B20" s="31"/>
      <c r="C20" s="32"/>
      <c r="D20" s="31"/>
      <c r="E20" s="31"/>
      <c r="F20" s="33">
        <f t="shared" si="0"/>
        <v>0</v>
      </c>
    </row>
    <row r="21" spans="1:6" ht="15.75" customHeight="1">
      <c r="A21" s="30"/>
      <c r="B21" s="31"/>
      <c r="C21" s="32"/>
      <c r="D21" s="31"/>
      <c r="E21" s="31"/>
      <c r="F21" s="33">
        <f t="shared" si="0"/>
        <v>0</v>
      </c>
    </row>
    <row r="22" spans="1:6" ht="15.75" customHeight="1">
      <c r="A22" s="30"/>
      <c r="B22" s="31"/>
      <c r="C22" s="32"/>
      <c r="D22" s="31"/>
      <c r="E22" s="31"/>
      <c r="F22" s="33">
        <f t="shared" si="0"/>
        <v>0</v>
      </c>
    </row>
    <row r="23" spans="1:6" ht="15.75" customHeight="1" thickBot="1">
      <c r="A23" s="34"/>
      <c r="B23" s="35"/>
      <c r="C23" s="35"/>
      <c r="D23" s="35"/>
      <c r="E23" s="35"/>
      <c r="F23" s="36">
        <f t="shared" si="0"/>
        <v>0</v>
      </c>
    </row>
    <row r="24" spans="1:6" s="29" customFormat="1" ht="18" customHeight="1" thickBot="1">
      <c r="A24" s="81" t="s">
        <v>54</v>
      </c>
      <c r="B24" s="82">
        <f>SUM(B5:B23)</f>
        <v>99630772</v>
      </c>
      <c r="C24" s="49"/>
      <c r="D24" s="82">
        <f>SUM(D5:D23)</f>
        <v>0</v>
      </c>
      <c r="E24" s="82">
        <f>SUM(E5:E23)</f>
        <v>99630772</v>
      </c>
      <c r="F24" s="37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1/2019 (III.12.) önkormányzati rendelethez&amp;"Times New Roman CE,Normál"&amp;10
 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workbookViewId="0" topLeftCell="A1">
      <selection activeCell="K24" sqref="K24"/>
    </sheetView>
  </sheetViews>
  <sheetFormatPr defaultColWidth="9.00390625" defaultRowHeight="12.75"/>
  <cols>
    <col min="1" max="1" width="5.50390625" style="19" customWidth="1"/>
    <col min="2" max="2" width="33.125" style="19" customWidth="1"/>
    <col min="3" max="3" width="12.375" style="19" customWidth="1"/>
    <col min="4" max="4" width="11.50390625" style="19" customWidth="1"/>
    <col min="5" max="5" width="11.375" style="19" customWidth="1"/>
    <col min="6" max="6" width="11.00390625" style="19" customWidth="1"/>
    <col min="7" max="7" width="14.375" style="19" customWidth="1"/>
    <col min="8" max="16384" width="9.375" style="19" customWidth="1"/>
  </cols>
  <sheetData>
    <row r="1" spans="1:7" ht="43.5" customHeight="1">
      <c r="A1" s="455" t="s">
        <v>3</v>
      </c>
      <c r="B1" s="455"/>
      <c r="C1" s="455"/>
      <c r="D1" s="455"/>
      <c r="E1" s="455"/>
      <c r="F1" s="455"/>
      <c r="G1" s="455"/>
    </row>
    <row r="3" spans="1:7" s="63" customFormat="1" ht="27" customHeight="1">
      <c r="A3" s="61" t="s">
        <v>155</v>
      </c>
      <c r="B3" s="62"/>
      <c r="C3" s="454" t="s">
        <v>407</v>
      </c>
      <c r="D3" s="454"/>
      <c r="E3" s="454"/>
      <c r="F3" s="454"/>
      <c r="G3" s="454"/>
    </row>
    <row r="4" spans="1:7" s="63" customFormat="1" ht="15.75">
      <c r="A4" s="62"/>
      <c r="B4" s="62"/>
      <c r="C4" s="62"/>
      <c r="D4" s="62"/>
      <c r="E4" s="62"/>
      <c r="F4" s="62"/>
      <c r="G4" s="62"/>
    </row>
    <row r="5" spans="1:7" s="63" customFormat="1" ht="24.75" customHeight="1">
      <c r="A5" s="61" t="s">
        <v>156</v>
      </c>
      <c r="B5" s="62"/>
      <c r="C5" s="454" t="s">
        <v>408</v>
      </c>
      <c r="D5" s="454"/>
      <c r="E5" s="454"/>
      <c r="F5" s="454"/>
      <c r="G5" s="62"/>
    </row>
    <row r="6" spans="1:7" s="64" customFormat="1" ht="12.75">
      <c r="A6" s="91"/>
      <c r="B6" s="91"/>
      <c r="C6" s="91"/>
      <c r="D6" s="91"/>
      <c r="E6" s="91"/>
      <c r="F6" s="91"/>
      <c r="G6" s="91"/>
    </row>
    <row r="7" spans="1:7" s="65" customFormat="1" ht="15" customHeight="1">
      <c r="A7" s="107" t="s">
        <v>538</v>
      </c>
      <c r="B7" s="106"/>
      <c r="C7" s="106"/>
      <c r="D7" s="92"/>
      <c r="E7" s="92"/>
      <c r="F7" s="92"/>
      <c r="G7" s="92"/>
    </row>
    <row r="8" spans="1:7" s="65" customFormat="1" ht="15" customHeight="1" thickBot="1">
      <c r="A8" s="107" t="s">
        <v>539</v>
      </c>
      <c r="B8" s="92"/>
      <c r="C8" s="92"/>
      <c r="D8" s="92"/>
      <c r="E8" s="92"/>
      <c r="F8" s="92"/>
      <c r="G8" s="92"/>
    </row>
    <row r="9" spans="1:7" s="38" customFormat="1" ht="42" customHeight="1" thickBot="1">
      <c r="A9" s="83" t="s">
        <v>11</v>
      </c>
      <c r="B9" s="84" t="s">
        <v>157</v>
      </c>
      <c r="C9" s="84" t="s">
        <v>158</v>
      </c>
      <c r="D9" s="84" t="s">
        <v>159</v>
      </c>
      <c r="E9" s="84" t="s">
        <v>160</v>
      </c>
      <c r="F9" s="84" t="s">
        <v>161</v>
      </c>
      <c r="G9" s="85" t="s">
        <v>46</v>
      </c>
    </row>
    <row r="10" spans="1:7" ht="24" customHeight="1">
      <c r="A10" s="93" t="s">
        <v>13</v>
      </c>
      <c r="B10" s="86" t="s">
        <v>162</v>
      </c>
      <c r="C10" s="66"/>
      <c r="D10" s="66"/>
      <c r="E10" s="66"/>
      <c r="F10" s="66"/>
      <c r="G10" s="94">
        <f>SUM(C10:F10)</f>
        <v>0</v>
      </c>
    </row>
    <row r="11" spans="1:7" ht="24" customHeight="1">
      <c r="A11" s="95" t="s">
        <v>14</v>
      </c>
      <c r="B11" s="87" t="s">
        <v>163</v>
      </c>
      <c r="C11" s="67">
        <v>2445881</v>
      </c>
      <c r="D11" s="67"/>
      <c r="E11" s="67"/>
      <c r="F11" s="67"/>
      <c r="G11" s="96">
        <f aca="true" t="shared" si="0" ref="G11:G16">SUM(C11:F11)</f>
        <v>2445881</v>
      </c>
    </row>
    <row r="12" spans="1:7" ht="24" customHeight="1">
      <c r="A12" s="95" t="s">
        <v>15</v>
      </c>
      <c r="B12" s="87" t="s">
        <v>164</v>
      </c>
      <c r="C12" s="67"/>
      <c r="D12" s="67"/>
      <c r="E12" s="67"/>
      <c r="F12" s="67"/>
      <c r="G12" s="96">
        <f t="shared" si="0"/>
        <v>0</v>
      </c>
    </row>
    <row r="13" spans="1:7" ht="24" customHeight="1">
      <c r="A13" s="95" t="s">
        <v>16</v>
      </c>
      <c r="B13" s="87" t="s">
        <v>165</v>
      </c>
      <c r="C13" s="67"/>
      <c r="D13" s="67"/>
      <c r="E13" s="67"/>
      <c r="F13" s="67"/>
      <c r="G13" s="96">
        <f t="shared" si="0"/>
        <v>0</v>
      </c>
    </row>
    <row r="14" spans="1:7" ht="24" customHeight="1">
      <c r="A14" s="95" t="s">
        <v>17</v>
      </c>
      <c r="B14" s="87" t="s">
        <v>166</v>
      </c>
      <c r="C14" s="67"/>
      <c r="D14" s="67"/>
      <c r="E14" s="67"/>
      <c r="F14" s="67"/>
      <c r="G14" s="96">
        <f t="shared" si="0"/>
        <v>0</v>
      </c>
    </row>
    <row r="15" spans="1:7" ht="24" customHeight="1" thickBot="1">
      <c r="A15" s="97" t="s">
        <v>18</v>
      </c>
      <c r="B15" s="98" t="s">
        <v>167</v>
      </c>
      <c r="C15" s="68"/>
      <c r="D15" s="68">
        <v>8249</v>
      </c>
      <c r="E15" s="68">
        <v>2148914</v>
      </c>
      <c r="F15" s="68"/>
      <c r="G15" s="99">
        <f t="shared" si="0"/>
        <v>2157163</v>
      </c>
    </row>
    <row r="16" spans="1:7" s="69" customFormat="1" ht="24" customHeight="1" thickBot="1">
      <c r="A16" s="100" t="s">
        <v>19</v>
      </c>
      <c r="B16" s="101" t="s">
        <v>46</v>
      </c>
      <c r="C16" s="102">
        <f>SUM(C10:C15)</f>
        <v>2445881</v>
      </c>
      <c r="D16" s="102">
        <f>SUM(D10:D15)</f>
        <v>8249</v>
      </c>
      <c r="E16" s="102">
        <f>SUM(E10:E15)</f>
        <v>2148914</v>
      </c>
      <c r="F16" s="102">
        <f>SUM(F10:F15)</f>
        <v>0</v>
      </c>
      <c r="G16" s="103">
        <f t="shared" si="0"/>
        <v>4603044</v>
      </c>
    </row>
    <row r="17" spans="1:7" s="64" customFormat="1" ht="12.75">
      <c r="A17" s="91"/>
      <c r="B17" s="91"/>
      <c r="C17" s="91"/>
      <c r="D17" s="91"/>
      <c r="E17" s="91"/>
      <c r="F17" s="91"/>
      <c r="G17" s="91"/>
    </row>
    <row r="18" spans="1:7" s="64" customFormat="1" ht="12.75">
      <c r="A18" s="91"/>
      <c r="B18" s="91"/>
      <c r="C18" s="91"/>
      <c r="D18" s="91"/>
      <c r="E18" s="91"/>
      <c r="F18" s="91"/>
      <c r="G18" s="91"/>
    </row>
    <row r="19" spans="1:7" s="64" customFormat="1" ht="12.75">
      <c r="A19" s="91"/>
      <c r="B19" s="91"/>
      <c r="C19" s="91"/>
      <c r="D19" s="91"/>
      <c r="E19" s="91"/>
      <c r="F19" s="91"/>
      <c r="G19" s="91"/>
    </row>
    <row r="20" spans="1:7" s="64" customFormat="1" ht="15.75">
      <c r="A20" s="63" t="s">
        <v>497</v>
      </c>
      <c r="B20" s="91"/>
      <c r="C20" s="91"/>
      <c r="D20" s="91"/>
      <c r="E20" s="91"/>
      <c r="F20" s="91"/>
      <c r="G20" s="91"/>
    </row>
    <row r="21" spans="1:7" s="64" customFormat="1" ht="12.75">
      <c r="A21" s="91"/>
      <c r="B21" s="91"/>
      <c r="C21" s="91"/>
      <c r="D21" s="91"/>
      <c r="E21" s="91"/>
      <c r="F21" s="91"/>
      <c r="G21" s="91"/>
    </row>
    <row r="22" spans="1:7" ht="12.75">
      <c r="A22" s="91"/>
      <c r="B22" s="91"/>
      <c r="C22" s="91"/>
      <c r="D22" s="91"/>
      <c r="E22" s="91"/>
      <c r="F22" s="91"/>
      <c r="G22" s="91"/>
    </row>
    <row r="23" spans="1:7" ht="12.75">
      <c r="A23" s="91"/>
      <c r="B23" s="91"/>
      <c r="C23" s="64"/>
      <c r="D23" s="64"/>
      <c r="E23" s="64"/>
      <c r="F23" s="64"/>
      <c r="G23" s="91"/>
    </row>
    <row r="24" spans="1:7" ht="13.5">
      <c r="A24" s="91"/>
      <c r="B24" s="91"/>
      <c r="C24" s="104"/>
      <c r="D24" s="105" t="s">
        <v>168</v>
      </c>
      <c r="E24" s="105"/>
      <c r="F24" s="104"/>
      <c r="G24" s="91"/>
    </row>
    <row r="25" spans="3:6" ht="13.5">
      <c r="C25" s="70"/>
      <c r="D25" s="71"/>
      <c r="E25" s="71"/>
      <c r="F25" s="70"/>
    </row>
    <row r="26" spans="3:6" ht="13.5">
      <c r="C26" s="70"/>
      <c r="D26" s="71"/>
      <c r="E26" s="71"/>
      <c r="F26" s="7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
6. melléklet az 1/2019 (III.12.)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workbookViewId="0" topLeftCell="A1">
      <selection activeCell="B3" sqref="B3"/>
    </sheetView>
  </sheetViews>
  <sheetFormatPr defaultColWidth="9.00390625" defaultRowHeight="12.75"/>
  <cols>
    <col min="1" max="1" width="5.50390625" style="0" customWidth="1"/>
    <col min="2" max="2" width="40.625" style="0" customWidth="1"/>
    <col min="3" max="3" width="25.125" style="0" customWidth="1"/>
    <col min="4" max="4" width="16.875" style="0" bestFit="1" customWidth="1"/>
    <col min="5" max="5" width="14.375" style="0" customWidth="1"/>
    <col min="7" max="7" width="12.875" style="0" bestFit="1" customWidth="1"/>
  </cols>
  <sheetData>
    <row r="1" spans="1:5" ht="45" customHeight="1">
      <c r="A1" s="456" t="s">
        <v>516</v>
      </c>
      <c r="B1" s="456"/>
      <c r="C1" s="456"/>
      <c r="D1" s="456"/>
      <c r="E1" s="456"/>
    </row>
    <row r="2" spans="1:5" ht="17.25" customHeight="1">
      <c r="A2" s="126"/>
      <c r="B2" s="126"/>
      <c r="C2" s="126"/>
      <c r="D2" s="126"/>
      <c r="E2" s="126"/>
    </row>
    <row r="3" spans="1:5" ht="13.5" thickBot="1">
      <c r="A3" s="88" t="s">
        <v>437</v>
      </c>
      <c r="B3" s="88"/>
      <c r="C3" s="457" t="s">
        <v>9</v>
      </c>
      <c r="D3" s="457"/>
      <c r="E3" s="457"/>
    </row>
    <row r="4" spans="1:5" ht="42.75" customHeight="1" thickBot="1">
      <c r="A4" s="151" t="s">
        <v>59</v>
      </c>
      <c r="B4" s="152" t="s">
        <v>106</v>
      </c>
      <c r="C4" s="152" t="s">
        <v>107</v>
      </c>
      <c r="D4" s="153" t="s">
        <v>412</v>
      </c>
      <c r="E4" s="153" t="s">
        <v>413</v>
      </c>
    </row>
    <row r="5" spans="1:5" ht="30.75" customHeight="1">
      <c r="A5" s="148" t="s">
        <v>13</v>
      </c>
      <c r="B5" s="149" t="s">
        <v>409</v>
      </c>
      <c r="C5" s="150" t="s">
        <v>410</v>
      </c>
      <c r="D5" s="154">
        <v>25000</v>
      </c>
      <c r="E5" s="156"/>
    </row>
    <row r="6" spans="1:5" ht="30.75" customHeight="1">
      <c r="A6" s="89" t="s">
        <v>14</v>
      </c>
      <c r="B6" s="146" t="s">
        <v>411</v>
      </c>
      <c r="C6" s="147" t="s">
        <v>410</v>
      </c>
      <c r="D6" s="155">
        <v>29854</v>
      </c>
      <c r="E6" s="157"/>
    </row>
    <row r="7" spans="1:5" ht="30.75" customHeight="1">
      <c r="A7" s="148"/>
      <c r="B7" s="146" t="s">
        <v>522</v>
      </c>
      <c r="C7" s="147" t="s">
        <v>523</v>
      </c>
      <c r="D7" s="155">
        <v>10000</v>
      </c>
      <c r="E7" s="157"/>
    </row>
    <row r="8" spans="1:5" ht="30.75" customHeight="1">
      <c r="A8" s="148" t="s">
        <v>15</v>
      </c>
      <c r="B8" s="146" t="s">
        <v>483</v>
      </c>
      <c r="C8" s="147" t="s">
        <v>484</v>
      </c>
      <c r="D8" s="426">
        <v>1328815</v>
      </c>
      <c r="E8" s="157"/>
    </row>
    <row r="9" spans="1:5" ht="30.75" customHeight="1">
      <c r="A9" s="89" t="s">
        <v>16</v>
      </c>
      <c r="B9" s="146" t="s">
        <v>485</v>
      </c>
      <c r="C9" s="147" t="s">
        <v>484</v>
      </c>
      <c r="D9" s="416">
        <v>782259</v>
      </c>
      <c r="E9" s="157"/>
    </row>
    <row r="10" spans="1:7" ht="30.75" customHeight="1">
      <c r="A10" s="148" t="s">
        <v>17</v>
      </c>
      <c r="B10" s="146" t="s">
        <v>486</v>
      </c>
      <c r="C10" s="147" t="s">
        <v>484</v>
      </c>
      <c r="D10" s="416">
        <v>528815</v>
      </c>
      <c r="E10" s="158"/>
      <c r="G10" s="419"/>
    </row>
    <row r="11" spans="1:7" ht="15.75" customHeight="1">
      <c r="A11" s="89" t="s">
        <v>18</v>
      </c>
      <c r="B11" s="146" t="s">
        <v>487</v>
      </c>
      <c r="C11" s="147" t="s">
        <v>484</v>
      </c>
      <c r="D11" s="416">
        <v>441131</v>
      </c>
      <c r="E11" s="159"/>
      <c r="G11" s="420"/>
    </row>
    <row r="12" spans="1:5" ht="15.75" customHeight="1">
      <c r="A12" s="148" t="s">
        <v>19</v>
      </c>
      <c r="B12" s="146" t="s">
        <v>488</v>
      </c>
      <c r="C12" s="147" t="s">
        <v>484</v>
      </c>
      <c r="D12" s="416">
        <v>341131</v>
      </c>
      <c r="E12" s="159"/>
    </row>
    <row r="13" spans="1:5" ht="15.75" customHeight="1">
      <c r="A13" s="89" t="s">
        <v>20</v>
      </c>
      <c r="B13" s="160" t="s">
        <v>489</v>
      </c>
      <c r="C13" s="147" t="s">
        <v>484</v>
      </c>
      <c r="D13" s="416">
        <v>528815</v>
      </c>
      <c r="E13" s="159"/>
    </row>
    <row r="14" spans="1:5" ht="15.75" customHeight="1">
      <c r="A14" s="148" t="s">
        <v>21</v>
      </c>
      <c r="B14" s="146" t="s">
        <v>490</v>
      </c>
      <c r="C14" s="147" t="s">
        <v>484</v>
      </c>
      <c r="D14" s="417">
        <v>341131</v>
      </c>
      <c r="E14" s="159"/>
    </row>
    <row r="15" spans="1:5" ht="39.75" customHeight="1">
      <c r="A15" s="89" t="s">
        <v>22</v>
      </c>
      <c r="B15" s="146" t="s">
        <v>491</v>
      </c>
      <c r="C15" s="147" t="s">
        <v>484</v>
      </c>
      <c r="D15" s="417">
        <v>700000</v>
      </c>
      <c r="E15" s="159"/>
    </row>
    <row r="16" spans="1:5" ht="15.75" customHeight="1">
      <c r="A16" s="148" t="s">
        <v>23</v>
      </c>
      <c r="E16" s="159"/>
    </row>
    <row r="17" spans="1:5" ht="15.75" customHeight="1">
      <c r="A17" s="89"/>
      <c r="E17" s="159"/>
    </row>
    <row r="18" spans="1:5" ht="15.75" customHeight="1">
      <c r="A18" s="89"/>
      <c r="B18" s="146"/>
      <c r="C18" s="147"/>
      <c r="D18" s="417"/>
      <c r="E18" s="159"/>
    </row>
    <row r="19" spans="1:5" ht="15.75" customHeight="1">
      <c r="A19" s="89" t="s">
        <v>27</v>
      </c>
      <c r="B19" s="146"/>
      <c r="C19" s="147"/>
      <c r="D19" s="415"/>
      <c r="E19" s="159"/>
    </row>
    <row r="20" spans="1:5" ht="15.75" customHeight="1">
      <c r="A20" s="89" t="s">
        <v>28</v>
      </c>
      <c r="B20" s="146"/>
      <c r="C20" s="8"/>
      <c r="D20" s="415"/>
      <c r="E20" s="159"/>
    </row>
    <row r="21" spans="1:5" ht="15.75" customHeight="1">
      <c r="A21" s="89" t="s">
        <v>29</v>
      </c>
      <c r="B21" s="146"/>
      <c r="C21" s="8"/>
      <c r="D21" s="415"/>
      <c r="E21" s="159"/>
    </row>
    <row r="22" spans="1:5" ht="15.75" customHeight="1">
      <c r="A22" s="89" t="s">
        <v>30</v>
      </c>
      <c r="B22" s="146"/>
      <c r="C22" s="8"/>
      <c r="D22" s="415"/>
      <c r="E22" s="159"/>
    </row>
    <row r="23" spans="1:5" ht="15.75" customHeight="1">
      <c r="A23" s="89" t="s">
        <v>31</v>
      </c>
      <c r="B23" s="146"/>
      <c r="C23" s="8"/>
      <c r="D23" s="415"/>
      <c r="E23" s="159"/>
    </row>
    <row r="24" spans="1:5" ht="15.75" customHeight="1">
      <c r="A24" s="89" t="s">
        <v>32</v>
      </c>
      <c r="B24" s="8"/>
      <c r="C24" s="8"/>
      <c r="D24" s="415"/>
      <c r="E24" s="159"/>
    </row>
    <row r="25" spans="1:5" ht="15.75" customHeight="1">
      <c r="A25" s="89" t="s">
        <v>33</v>
      </c>
      <c r="B25" s="8"/>
      <c r="C25" s="8"/>
      <c r="D25" s="415"/>
      <c r="E25" s="159"/>
    </row>
    <row r="26" spans="1:5" ht="15.75" customHeight="1">
      <c r="A26" s="89" t="s">
        <v>34</v>
      </c>
      <c r="B26" s="8"/>
      <c r="C26" s="8"/>
      <c r="D26" s="415"/>
      <c r="E26" s="159"/>
    </row>
    <row r="27" spans="1:5" ht="15.75" customHeight="1">
      <c r="A27" s="89" t="s">
        <v>35</v>
      </c>
      <c r="B27" s="8"/>
      <c r="C27" s="8"/>
      <c r="D27" s="133"/>
      <c r="E27" s="159"/>
    </row>
    <row r="28" spans="1:5" ht="15.75" customHeight="1">
      <c r="A28" s="89" t="s">
        <v>36</v>
      </c>
      <c r="B28" s="8"/>
      <c r="C28" s="8"/>
      <c r="D28" s="133"/>
      <c r="E28" s="159"/>
    </row>
    <row r="29" spans="1:5" ht="15.75" customHeight="1">
      <c r="A29" s="89" t="s">
        <v>37</v>
      </c>
      <c r="B29" s="8"/>
      <c r="C29" s="8"/>
      <c r="D29" s="133"/>
      <c r="E29" s="159"/>
    </row>
    <row r="30" spans="1:5" ht="15.75" customHeight="1">
      <c r="A30" s="89" t="s">
        <v>38</v>
      </c>
      <c r="B30" s="8"/>
      <c r="C30" s="8"/>
      <c r="D30" s="133"/>
      <c r="E30" s="159"/>
    </row>
    <row r="31" spans="1:5" ht="15.75" customHeight="1" thickBot="1">
      <c r="A31" s="89" t="s">
        <v>39</v>
      </c>
      <c r="B31" s="8"/>
      <c r="C31" s="8"/>
      <c r="D31" s="133"/>
      <c r="E31" s="159"/>
    </row>
    <row r="32" spans="1:5" ht="15.75" customHeight="1" thickBot="1">
      <c r="A32" s="458" t="s">
        <v>46</v>
      </c>
      <c r="B32" s="459"/>
      <c r="C32" s="90"/>
      <c r="D32" s="418">
        <f>SUM(D5:D31)</f>
        <v>5056951</v>
      </c>
      <c r="E32" s="134">
        <f>SUM(E5:E31)</f>
        <v>0</v>
      </c>
    </row>
  </sheetData>
  <sheetProtection/>
  <mergeCells count="3">
    <mergeCell ref="A1:E1"/>
    <mergeCell ref="C3:E3"/>
    <mergeCell ref="A32:B32"/>
  </mergeCells>
  <conditionalFormatting sqref="E3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84"/>
  <sheetViews>
    <sheetView workbookViewId="0" topLeftCell="A1">
      <selection activeCell="R18" sqref="R18"/>
    </sheetView>
  </sheetViews>
  <sheetFormatPr defaultColWidth="9.00390625" defaultRowHeight="12.75"/>
  <cols>
    <col min="1" max="1" width="5.625" style="43" customWidth="1"/>
    <col min="2" max="2" width="31.625" style="44" customWidth="1"/>
    <col min="3" max="14" width="11.375" style="44" bestFit="1" customWidth="1"/>
    <col min="15" max="15" width="12.625" style="43" customWidth="1"/>
    <col min="16" max="16" width="10.125" style="44" bestFit="1" customWidth="1"/>
    <col min="17" max="16384" width="9.375" style="44" customWidth="1"/>
  </cols>
  <sheetData>
    <row r="1" spans="1:15" ht="31.5" customHeight="1">
      <c r="A1" s="463" t="s">
        <v>517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6.5" thickBot="1">
      <c r="A2" s="301" t="s">
        <v>428</v>
      </c>
      <c r="N2" s="465" t="s">
        <v>9</v>
      </c>
      <c r="O2" s="465"/>
    </row>
    <row r="3" spans="1:15" s="43" customFormat="1" ht="27.75" customHeight="1" thickBot="1">
      <c r="A3" s="40" t="s">
        <v>11</v>
      </c>
      <c r="B3" s="41" t="s">
        <v>52</v>
      </c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1" t="s">
        <v>67</v>
      </c>
      <c r="K3" s="41" t="s">
        <v>68</v>
      </c>
      <c r="L3" s="41" t="s">
        <v>69</v>
      </c>
      <c r="M3" s="41" t="s">
        <v>70</v>
      </c>
      <c r="N3" s="41" t="s">
        <v>71</v>
      </c>
      <c r="O3" s="42" t="s">
        <v>46</v>
      </c>
    </row>
    <row r="4" spans="1:15" s="279" customFormat="1" ht="15" customHeight="1" thickBot="1">
      <c r="A4" s="278" t="s">
        <v>13</v>
      </c>
      <c r="B4" s="460" t="s">
        <v>47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5" s="279" customFormat="1" ht="22.5" customHeight="1">
      <c r="A5" s="280" t="s">
        <v>14</v>
      </c>
      <c r="B5" s="281" t="s">
        <v>372</v>
      </c>
      <c r="C5" s="282">
        <v>5955956</v>
      </c>
      <c r="D5" s="282">
        <v>5955956</v>
      </c>
      <c r="E5" s="282">
        <v>5955956</v>
      </c>
      <c r="F5" s="282">
        <v>5955956</v>
      </c>
      <c r="G5" s="282">
        <v>5955956</v>
      </c>
      <c r="H5" s="282">
        <v>5955956</v>
      </c>
      <c r="I5" s="282">
        <v>5955956</v>
      </c>
      <c r="J5" s="282">
        <v>5955956</v>
      </c>
      <c r="K5" s="282">
        <v>16470158</v>
      </c>
      <c r="L5" s="282">
        <v>5955956</v>
      </c>
      <c r="M5" s="282">
        <v>5955956</v>
      </c>
      <c r="N5" s="282">
        <v>5955956</v>
      </c>
      <c r="O5" s="283">
        <f aca="true" t="shared" si="0" ref="O5:O28">SUM(C5:N5)</f>
        <v>81985674</v>
      </c>
    </row>
    <row r="6" spans="1:15" s="288" customFormat="1" ht="30" customHeight="1">
      <c r="A6" s="284" t="s">
        <v>15</v>
      </c>
      <c r="B6" s="285" t="s">
        <v>403</v>
      </c>
      <c r="C6" s="286">
        <v>1707904</v>
      </c>
      <c r="D6" s="286">
        <v>1707904</v>
      </c>
      <c r="E6" s="286">
        <v>5878868</v>
      </c>
      <c r="F6" s="286">
        <v>3446706</v>
      </c>
      <c r="G6" s="286">
        <v>3446706</v>
      </c>
      <c r="H6" s="286">
        <v>3446706</v>
      </c>
      <c r="I6" s="286">
        <v>3446706</v>
      </c>
      <c r="J6" s="286">
        <v>8256652</v>
      </c>
      <c r="K6" s="286">
        <v>3446706</v>
      </c>
      <c r="L6" s="286">
        <v>3446706</v>
      </c>
      <c r="M6" s="286">
        <v>3446706</v>
      </c>
      <c r="N6" s="286">
        <v>7225227</v>
      </c>
      <c r="O6" s="287">
        <f t="shared" si="0"/>
        <v>48903497</v>
      </c>
    </row>
    <row r="7" spans="1:15" s="288" customFormat="1" ht="24">
      <c r="A7" s="284" t="s">
        <v>16</v>
      </c>
      <c r="B7" s="289" t="s">
        <v>404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>
        <v>70383436</v>
      </c>
      <c r="O7" s="290">
        <v>70383436</v>
      </c>
    </row>
    <row r="8" spans="1:16" s="288" customFormat="1" ht="13.5" customHeight="1">
      <c r="A8" s="284" t="s">
        <v>17</v>
      </c>
      <c r="B8" s="292" t="s">
        <v>129</v>
      </c>
      <c r="C8" s="286">
        <v>1500000</v>
      </c>
      <c r="D8" s="286">
        <v>1750000</v>
      </c>
      <c r="E8" s="286">
        <v>5187500</v>
      </c>
      <c r="F8" s="286">
        <v>5187500</v>
      </c>
      <c r="G8" s="286">
        <v>2100000</v>
      </c>
      <c r="H8" s="286">
        <v>1500000</v>
      </c>
      <c r="I8" s="286">
        <v>1500000</v>
      </c>
      <c r="J8" s="286">
        <v>1200000</v>
      </c>
      <c r="K8" s="286">
        <v>5187500</v>
      </c>
      <c r="L8" s="286">
        <v>5187500</v>
      </c>
      <c r="M8" s="286">
        <v>1750000</v>
      </c>
      <c r="N8" s="286">
        <v>1500000</v>
      </c>
      <c r="O8" s="287">
        <f>SUM(C8:N8)</f>
        <v>33550000</v>
      </c>
      <c r="P8" s="328"/>
    </row>
    <row r="9" spans="1:15" s="288" customFormat="1" ht="13.5" customHeight="1">
      <c r="A9" s="284" t="s">
        <v>18</v>
      </c>
      <c r="B9" s="292" t="s">
        <v>405</v>
      </c>
      <c r="C9" s="286">
        <v>2834411</v>
      </c>
      <c r="D9" s="286">
        <v>2834411</v>
      </c>
      <c r="E9" s="286">
        <v>2834411</v>
      </c>
      <c r="F9" s="286">
        <v>2834411</v>
      </c>
      <c r="G9" s="286">
        <v>2834411</v>
      </c>
      <c r="H9" s="286">
        <v>2834411</v>
      </c>
      <c r="I9" s="286">
        <v>2834411</v>
      </c>
      <c r="J9" s="286">
        <v>2834411</v>
      </c>
      <c r="K9" s="286">
        <v>2834411</v>
      </c>
      <c r="L9" s="286">
        <v>2834411</v>
      </c>
      <c r="M9" s="286">
        <v>2834411</v>
      </c>
      <c r="N9" s="286">
        <v>2834410</v>
      </c>
      <c r="O9" s="287">
        <f t="shared" si="0"/>
        <v>34012931</v>
      </c>
    </row>
    <row r="10" spans="1:15" s="288" customFormat="1" ht="13.5" customHeight="1">
      <c r="A10" s="284" t="s">
        <v>19</v>
      </c>
      <c r="B10" s="292" t="s">
        <v>4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7">
        <f t="shared" si="0"/>
        <v>0</v>
      </c>
    </row>
    <row r="11" spans="1:15" s="288" customFormat="1" ht="13.5" customHeight="1">
      <c r="A11" s="284" t="s">
        <v>20</v>
      </c>
      <c r="B11" s="292" t="s">
        <v>375</v>
      </c>
      <c r="C11" s="286">
        <v>20000</v>
      </c>
      <c r="D11" s="286">
        <v>20000</v>
      </c>
      <c r="E11" s="286">
        <v>20000</v>
      </c>
      <c r="F11" s="286">
        <v>20000</v>
      </c>
      <c r="G11" s="286">
        <v>20000</v>
      </c>
      <c r="H11" s="286">
        <v>20000</v>
      </c>
      <c r="I11" s="286">
        <v>20000</v>
      </c>
      <c r="J11" s="286">
        <v>20000</v>
      </c>
      <c r="K11" s="286">
        <v>20000</v>
      </c>
      <c r="L11" s="286">
        <v>20000</v>
      </c>
      <c r="M11" s="286">
        <v>20000</v>
      </c>
      <c r="N11" s="286">
        <v>20000</v>
      </c>
      <c r="O11" s="287">
        <f t="shared" si="0"/>
        <v>240000</v>
      </c>
    </row>
    <row r="12" spans="1:15" s="288" customFormat="1" ht="24">
      <c r="A12" s="284" t="s">
        <v>21</v>
      </c>
      <c r="B12" s="285" t="s">
        <v>0</v>
      </c>
      <c r="C12" s="286">
        <v>41666</v>
      </c>
      <c r="D12" s="286">
        <v>41666</v>
      </c>
      <c r="E12" s="286">
        <v>41666</v>
      </c>
      <c r="F12" s="286">
        <v>41666</v>
      </c>
      <c r="G12" s="286">
        <v>41667</v>
      </c>
      <c r="H12" s="286">
        <v>41667</v>
      </c>
      <c r="I12" s="286">
        <v>41667</v>
      </c>
      <c r="J12" s="286">
        <v>41667</v>
      </c>
      <c r="K12" s="286">
        <v>41667</v>
      </c>
      <c r="L12" s="286">
        <v>41667</v>
      </c>
      <c r="M12" s="286">
        <v>41667</v>
      </c>
      <c r="N12" s="286">
        <v>41667</v>
      </c>
      <c r="O12" s="287">
        <f t="shared" si="0"/>
        <v>500000</v>
      </c>
    </row>
    <row r="13" spans="1:15" s="288" customFormat="1" ht="13.5" customHeight="1">
      <c r="A13" s="284">
        <v>10</v>
      </c>
      <c r="B13" s="292" t="s">
        <v>5</v>
      </c>
      <c r="C13" s="286"/>
      <c r="D13" s="286"/>
      <c r="E13" s="286"/>
      <c r="F13" s="286"/>
      <c r="G13" s="286"/>
      <c r="H13" s="286"/>
      <c r="I13" s="286"/>
      <c r="J13" s="286"/>
      <c r="K13" s="286">
        <v>2625158</v>
      </c>
      <c r="L13" s="286"/>
      <c r="M13" s="286"/>
      <c r="N13" s="286"/>
      <c r="O13" s="287">
        <f t="shared" si="0"/>
        <v>2625158</v>
      </c>
    </row>
    <row r="14" spans="1:15" s="288" customFormat="1" ht="24" customHeight="1" thickBot="1">
      <c r="A14" s="284" t="s">
        <v>22</v>
      </c>
      <c r="B14" s="361" t="s">
        <v>462</v>
      </c>
      <c r="C14" s="282">
        <v>30878742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7">
        <f t="shared" si="0"/>
        <v>30878742</v>
      </c>
    </row>
    <row r="15" spans="1:15" s="279" customFormat="1" ht="15.75" customHeight="1" thickBot="1">
      <c r="A15" s="284">
        <v>11</v>
      </c>
      <c r="B15" s="13" t="s">
        <v>95</v>
      </c>
      <c r="C15" s="293">
        <f>SUM(C5:C14)</f>
        <v>42938679</v>
      </c>
      <c r="D15" s="293">
        <f aca="true" t="shared" si="1" ref="D15:N15">SUM(D5:D14)</f>
        <v>12309937</v>
      </c>
      <c r="E15" s="293">
        <f t="shared" si="1"/>
        <v>19918401</v>
      </c>
      <c r="F15" s="293">
        <f t="shared" si="1"/>
        <v>17486239</v>
      </c>
      <c r="G15" s="293">
        <f t="shared" si="1"/>
        <v>14398740</v>
      </c>
      <c r="H15" s="293">
        <f>SUM(H5:H14)</f>
        <v>13798740</v>
      </c>
      <c r="I15" s="293">
        <f t="shared" si="1"/>
        <v>13798740</v>
      </c>
      <c r="J15" s="293">
        <f t="shared" si="1"/>
        <v>18308686</v>
      </c>
      <c r="K15" s="293">
        <f t="shared" si="1"/>
        <v>30625600</v>
      </c>
      <c r="L15" s="293">
        <f t="shared" si="1"/>
        <v>17486240</v>
      </c>
      <c r="M15" s="293">
        <f t="shared" si="1"/>
        <v>14048740</v>
      </c>
      <c r="N15" s="293">
        <f t="shared" si="1"/>
        <v>87960696</v>
      </c>
      <c r="O15" s="294">
        <f>SUM(C15:N15)</f>
        <v>303079438</v>
      </c>
    </row>
    <row r="16" spans="1:15" s="279" customFormat="1" ht="15" customHeight="1" thickBot="1">
      <c r="A16" s="284" t="s">
        <v>23</v>
      </c>
      <c r="B16" s="460" t="s">
        <v>49</v>
      </c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2"/>
    </row>
    <row r="17" spans="1:15" s="288" customFormat="1" ht="13.5" customHeight="1">
      <c r="A17" s="284">
        <v>12</v>
      </c>
      <c r="B17" s="295" t="s">
        <v>53</v>
      </c>
      <c r="C17" s="290">
        <v>6890979</v>
      </c>
      <c r="D17" s="290">
        <v>6890981</v>
      </c>
      <c r="E17" s="290">
        <v>6890981</v>
      </c>
      <c r="F17" s="290">
        <v>6890981</v>
      </c>
      <c r="G17" s="290">
        <v>6890981</v>
      </c>
      <c r="H17" s="290">
        <v>6890981</v>
      </c>
      <c r="I17" s="290">
        <v>6890981</v>
      </c>
      <c r="J17" s="290">
        <v>6890981</v>
      </c>
      <c r="K17" s="290">
        <v>6890981</v>
      </c>
      <c r="L17" s="290">
        <v>6890981</v>
      </c>
      <c r="M17" s="290">
        <v>6890981</v>
      </c>
      <c r="N17" s="290">
        <v>6890980</v>
      </c>
      <c r="O17" s="291">
        <f t="shared" si="0"/>
        <v>82691769</v>
      </c>
    </row>
    <row r="18" spans="1:15" s="288" customFormat="1" ht="27" customHeight="1">
      <c r="A18" s="284" t="s">
        <v>24</v>
      </c>
      <c r="B18" s="285" t="s">
        <v>138</v>
      </c>
      <c r="C18" s="286">
        <v>1218332</v>
      </c>
      <c r="D18" s="286">
        <v>1218333</v>
      </c>
      <c r="E18" s="286">
        <v>1218333</v>
      </c>
      <c r="F18" s="286">
        <v>1218333</v>
      </c>
      <c r="G18" s="286">
        <v>1218333</v>
      </c>
      <c r="H18" s="286">
        <v>1218333</v>
      </c>
      <c r="I18" s="286">
        <v>1218333</v>
      </c>
      <c r="J18" s="286">
        <v>1218333</v>
      </c>
      <c r="K18" s="286">
        <v>1218333</v>
      </c>
      <c r="L18" s="286">
        <v>1218333</v>
      </c>
      <c r="M18" s="286">
        <v>1218332</v>
      </c>
      <c r="N18" s="286">
        <v>1218332</v>
      </c>
      <c r="O18" s="287">
        <f t="shared" si="0"/>
        <v>14619993</v>
      </c>
    </row>
    <row r="19" spans="1:15" s="288" customFormat="1" ht="13.5" customHeight="1">
      <c r="A19" s="284">
        <v>13</v>
      </c>
      <c r="B19" s="292" t="s">
        <v>108</v>
      </c>
      <c r="C19" s="286">
        <v>5601084</v>
      </c>
      <c r="D19" s="286">
        <v>5601084</v>
      </c>
      <c r="E19" s="286">
        <v>5601084</v>
      </c>
      <c r="F19" s="286">
        <v>5601084</v>
      </c>
      <c r="G19" s="286">
        <v>5601084</v>
      </c>
      <c r="H19" s="286">
        <v>5601084</v>
      </c>
      <c r="I19" s="286">
        <v>5601084</v>
      </c>
      <c r="J19" s="286">
        <v>5601084</v>
      </c>
      <c r="K19" s="286">
        <v>5601084</v>
      </c>
      <c r="L19" s="286">
        <v>5601084</v>
      </c>
      <c r="M19" s="286">
        <v>5601084</v>
      </c>
      <c r="N19" s="286">
        <v>5601081</v>
      </c>
      <c r="O19" s="287">
        <f t="shared" si="0"/>
        <v>67213005</v>
      </c>
    </row>
    <row r="20" spans="1:15" s="288" customFormat="1" ht="13.5" customHeight="1">
      <c r="A20" s="284" t="s">
        <v>25</v>
      </c>
      <c r="B20" s="292" t="s">
        <v>139</v>
      </c>
      <c r="C20" s="286">
        <v>612500</v>
      </c>
      <c r="D20" s="286">
        <v>612500</v>
      </c>
      <c r="E20" s="286">
        <v>612500</v>
      </c>
      <c r="F20" s="286">
        <v>612500</v>
      </c>
      <c r="G20" s="286">
        <v>612500</v>
      </c>
      <c r="H20" s="286">
        <v>612500</v>
      </c>
      <c r="I20" s="286">
        <v>612500</v>
      </c>
      <c r="J20" s="286">
        <v>612500</v>
      </c>
      <c r="K20" s="286">
        <v>612500</v>
      </c>
      <c r="L20" s="286">
        <v>612500</v>
      </c>
      <c r="M20" s="286">
        <v>612500</v>
      </c>
      <c r="N20" s="286">
        <v>612500</v>
      </c>
      <c r="O20" s="287">
        <f t="shared" si="0"/>
        <v>7350000</v>
      </c>
    </row>
    <row r="21" spans="1:15" s="288" customFormat="1" ht="13.5" customHeight="1">
      <c r="A21" s="284">
        <v>14</v>
      </c>
      <c r="B21" s="292" t="s">
        <v>6</v>
      </c>
      <c r="C21" s="286">
        <v>116660</v>
      </c>
      <c r="D21" s="286">
        <v>116660</v>
      </c>
      <c r="E21" s="286">
        <v>2308757</v>
      </c>
      <c r="F21" s="286">
        <v>116660</v>
      </c>
      <c r="G21" s="286">
        <v>4925861</v>
      </c>
      <c r="H21" s="286">
        <v>116660</v>
      </c>
      <c r="I21" s="286">
        <v>116660</v>
      </c>
      <c r="J21" s="286">
        <v>116660</v>
      </c>
      <c r="K21" s="286">
        <v>5716660</v>
      </c>
      <c r="L21" s="286">
        <v>116660</v>
      </c>
      <c r="M21" s="286">
        <v>116660</v>
      </c>
      <c r="N21" s="286">
        <v>2998178</v>
      </c>
      <c r="O21" s="287">
        <f t="shared" si="0"/>
        <v>16882736</v>
      </c>
    </row>
    <row r="22" spans="1:15" s="288" customFormat="1" ht="13.5" customHeight="1">
      <c r="A22" s="284" t="s">
        <v>26</v>
      </c>
      <c r="B22" s="292" t="s">
        <v>172</v>
      </c>
      <c r="C22" s="286"/>
      <c r="D22" s="286">
        <v>98425</v>
      </c>
      <c r="E22" s="286">
        <v>98425</v>
      </c>
      <c r="F22" s="286"/>
      <c r="G22" s="286">
        <v>635000</v>
      </c>
      <c r="H22" s="286">
        <v>146850</v>
      </c>
      <c r="I22" s="286">
        <v>2773680</v>
      </c>
      <c r="J22" s="286"/>
      <c r="K22" s="286">
        <v>50000</v>
      </c>
      <c r="L22" s="286"/>
      <c r="M22" s="286"/>
      <c r="N22" s="286"/>
      <c r="O22" s="287">
        <f t="shared" si="0"/>
        <v>3802380</v>
      </c>
    </row>
    <row r="23" spans="1:15" s="288" customFormat="1" ht="12">
      <c r="A23" s="284">
        <v>15</v>
      </c>
      <c r="B23" s="285" t="s">
        <v>142</v>
      </c>
      <c r="C23" s="286"/>
      <c r="D23" s="286"/>
      <c r="E23" s="286"/>
      <c r="F23" s="286">
        <v>11048434</v>
      </c>
      <c r="G23" s="286">
        <v>11048434</v>
      </c>
      <c r="H23" s="286">
        <v>11048434</v>
      </c>
      <c r="I23" s="286">
        <v>11048434</v>
      </c>
      <c r="J23" s="286">
        <v>11048434</v>
      </c>
      <c r="K23" s="286">
        <v>11048434</v>
      </c>
      <c r="L23" s="286">
        <v>11048434</v>
      </c>
      <c r="M23" s="286">
        <v>11048434</v>
      </c>
      <c r="N23" s="286">
        <v>11243300</v>
      </c>
      <c r="O23" s="287">
        <f t="shared" si="0"/>
        <v>99630772</v>
      </c>
    </row>
    <row r="24" spans="1:15" s="288" customFormat="1" ht="13.5" customHeight="1">
      <c r="A24" s="284" t="s">
        <v>27</v>
      </c>
      <c r="B24" s="292" t="s">
        <v>174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7">
        <f t="shared" si="0"/>
        <v>0</v>
      </c>
    </row>
    <row r="25" spans="1:15" s="288" customFormat="1" ht="13.5" customHeight="1">
      <c r="A25" s="284">
        <v>16</v>
      </c>
      <c r="B25" s="292" t="s">
        <v>44</v>
      </c>
      <c r="C25" s="286">
        <v>1390322</v>
      </c>
      <c r="D25" s="286">
        <v>1390321</v>
      </c>
      <c r="E25" s="286">
        <v>1390321</v>
      </c>
      <c r="F25" s="286"/>
      <c r="G25" s="286"/>
      <c r="H25" s="286"/>
      <c r="I25" s="286">
        <v>273880</v>
      </c>
      <c r="J25" s="286">
        <v>273880</v>
      </c>
      <c r="K25" s="286">
        <v>273880</v>
      </c>
      <c r="L25" s="286">
        <v>273880</v>
      </c>
      <c r="M25" s="286">
        <v>273880</v>
      </c>
      <c r="N25" s="286">
        <v>273880</v>
      </c>
      <c r="O25" s="287">
        <f t="shared" si="0"/>
        <v>5814244</v>
      </c>
    </row>
    <row r="26" spans="1:15" s="288" customFormat="1" ht="13.5" customHeight="1">
      <c r="A26" s="284" t="s">
        <v>28</v>
      </c>
      <c r="B26" s="292" t="s">
        <v>7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7">
        <f t="shared" si="0"/>
        <v>0</v>
      </c>
    </row>
    <row r="27" spans="1:15" s="288" customFormat="1" ht="13.5" customHeight="1" thickBot="1">
      <c r="A27" s="284">
        <v>17</v>
      </c>
      <c r="B27" s="292" t="s">
        <v>8</v>
      </c>
      <c r="C27" s="286">
        <v>2445881</v>
      </c>
      <c r="D27" s="286"/>
      <c r="E27" s="286"/>
      <c r="F27" s="286"/>
      <c r="G27" s="286"/>
      <c r="H27" s="286"/>
      <c r="I27" s="286"/>
      <c r="J27" s="286"/>
      <c r="K27" s="286">
        <v>2628658</v>
      </c>
      <c r="L27" s="286"/>
      <c r="M27" s="286"/>
      <c r="N27" s="286"/>
      <c r="O27" s="287">
        <f t="shared" si="0"/>
        <v>5074539</v>
      </c>
    </row>
    <row r="28" spans="1:15" s="279" customFormat="1" ht="15.75" customHeight="1" thickBot="1">
      <c r="A28" s="284" t="s">
        <v>29</v>
      </c>
      <c r="B28" s="13" t="s">
        <v>96</v>
      </c>
      <c r="C28" s="293">
        <f aca="true" t="shared" si="2" ref="C28:N28">SUM(C17:C27)</f>
        <v>18275758</v>
      </c>
      <c r="D28" s="293">
        <f t="shared" si="2"/>
        <v>15928304</v>
      </c>
      <c r="E28" s="293">
        <f t="shared" si="2"/>
        <v>18120401</v>
      </c>
      <c r="F28" s="293">
        <f t="shared" si="2"/>
        <v>25487992</v>
      </c>
      <c r="G28" s="293">
        <f t="shared" si="2"/>
        <v>30932193</v>
      </c>
      <c r="H28" s="293">
        <f t="shared" si="2"/>
        <v>25634842</v>
      </c>
      <c r="I28" s="293">
        <f t="shared" si="2"/>
        <v>28535552</v>
      </c>
      <c r="J28" s="293">
        <f t="shared" si="2"/>
        <v>25761872</v>
      </c>
      <c r="K28" s="293">
        <f t="shared" si="2"/>
        <v>34040530</v>
      </c>
      <c r="L28" s="293">
        <f t="shared" si="2"/>
        <v>25761872</v>
      </c>
      <c r="M28" s="293">
        <f t="shared" si="2"/>
        <v>25761871</v>
      </c>
      <c r="N28" s="293">
        <f t="shared" si="2"/>
        <v>28838251</v>
      </c>
      <c r="O28" s="294">
        <f t="shared" si="0"/>
        <v>303079438</v>
      </c>
    </row>
    <row r="29" spans="1:15" s="298" customFormat="1" ht="12.75" thickBot="1">
      <c r="A29" s="284">
        <v>18</v>
      </c>
      <c r="B29" s="108" t="s">
        <v>97</v>
      </c>
      <c r="C29" s="296">
        <f aca="true" t="shared" si="3" ref="C29:O29">C15-C28</f>
        <v>24662921</v>
      </c>
      <c r="D29" s="296">
        <f t="shared" si="3"/>
        <v>-3618367</v>
      </c>
      <c r="E29" s="296">
        <f t="shared" si="3"/>
        <v>1798000</v>
      </c>
      <c r="F29" s="296">
        <f t="shared" si="3"/>
        <v>-8001753</v>
      </c>
      <c r="G29" s="296">
        <f t="shared" si="3"/>
        <v>-16533453</v>
      </c>
      <c r="H29" s="296">
        <f t="shared" si="3"/>
        <v>-11836102</v>
      </c>
      <c r="I29" s="296">
        <f t="shared" si="3"/>
        <v>-14736812</v>
      </c>
      <c r="J29" s="296">
        <f t="shared" si="3"/>
        <v>-7453186</v>
      </c>
      <c r="K29" s="296">
        <f t="shared" si="3"/>
        <v>-3414930</v>
      </c>
      <c r="L29" s="296">
        <f t="shared" si="3"/>
        <v>-8275632</v>
      </c>
      <c r="M29" s="296">
        <f t="shared" si="3"/>
        <v>-11713131</v>
      </c>
      <c r="N29" s="296">
        <f t="shared" si="3"/>
        <v>59122445</v>
      </c>
      <c r="O29" s="297">
        <f t="shared" si="3"/>
        <v>0</v>
      </c>
    </row>
    <row r="30" ht="15.75">
      <c r="A30" s="45"/>
    </row>
    <row r="31" spans="2:15" ht="15.75">
      <c r="B31" s="46"/>
      <c r="C31" s="47"/>
      <c r="D31" s="47"/>
      <c r="O31" s="44"/>
    </row>
    <row r="32" ht="15.75">
      <c r="O32" s="44"/>
    </row>
    <row r="33" ht="15.75">
      <c r="O33" s="44"/>
    </row>
    <row r="34" ht="15.75">
      <c r="O34" s="44"/>
    </row>
    <row r="35" ht="15.75">
      <c r="O35" s="44"/>
    </row>
    <row r="36" ht="15.75">
      <c r="O36" s="44"/>
    </row>
    <row r="37" ht="15.75">
      <c r="O37" s="44"/>
    </row>
    <row r="38" ht="15.75">
      <c r="O38" s="44"/>
    </row>
    <row r="39" ht="15.75">
      <c r="O39" s="44"/>
    </row>
    <row r="40" ht="15.75">
      <c r="O40" s="44"/>
    </row>
    <row r="41" ht="15.75">
      <c r="O41" s="44"/>
    </row>
    <row r="42" ht="15.75">
      <c r="O42" s="44"/>
    </row>
    <row r="43" ht="15.75">
      <c r="O43" s="44"/>
    </row>
    <row r="44" ht="15.75">
      <c r="O44" s="44"/>
    </row>
    <row r="45" ht="15.75">
      <c r="O45" s="44"/>
    </row>
    <row r="46" ht="15.75">
      <c r="O46" s="44"/>
    </row>
    <row r="47" ht="15.75">
      <c r="O47" s="44"/>
    </row>
    <row r="48" ht="15.75">
      <c r="O48" s="44"/>
    </row>
    <row r="49" ht="15.75">
      <c r="O49" s="44"/>
    </row>
    <row r="50" ht="15.75">
      <c r="O50" s="44"/>
    </row>
    <row r="51" ht="15.75">
      <c r="O51" s="44"/>
    </row>
    <row r="52" ht="15.75">
      <c r="O52" s="44"/>
    </row>
    <row r="53" ht="15.75">
      <c r="O53" s="44"/>
    </row>
    <row r="54" ht="15.75">
      <c r="O54" s="44"/>
    </row>
    <row r="55" ht="15.75">
      <c r="O55" s="44"/>
    </row>
    <row r="56" ht="15.75">
      <c r="O56" s="44"/>
    </row>
    <row r="57" ht="15.75">
      <c r="O57" s="44"/>
    </row>
    <row r="58" ht="15.75">
      <c r="O58" s="44"/>
    </row>
    <row r="59" ht="15.75">
      <c r="O59" s="44"/>
    </row>
    <row r="60" ht="15.75">
      <c r="O60" s="44"/>
    </row>
    <row r="61" ht="15.75">
      <c r="O61" s="44"/>
    </row>
    <row r="62" ht="15.75">
      <c r="O62" s="44"/>
    </row>
    <row r="63" ht="15.75">
      <c r="O63" s="44"/>
    </row>
    <row r="64" ht="15.75">
      <c r="O64" s="44"/>
    </row>
    <row r="65" ht="15.75">
      <c r="O65" s="44"/>
    </row>
    <row r="66" ht="15.75">
      <c r="O66" s="44"/>
    </row>
    <row r="67" ht="15.75">
      <c r="O67" s="44"/>
    </row>
    <row r="68" ht="15.75">
      <c r="O68" s="44"/>
    </row>
    <row r="69" ht="15.75">
      <c r="O69" s="44"/>
    </row>
    <row r="70" ht="15.75">
      <c r="O70" s="44"/>
    </row>
    <row r="71" ht="15.75">
      <c r="O71" s="44"/>
    </row>
    <row r="72" ht="15.75">
      <c r="O72" s="44"/>
    </row>
    <row r="73" ht="15.75">
      <c r="O73" s="44"/>
    </row>
    <row r="74" ht="15.75">
      <c r="O74" s="44"/>
    </row>
    <row r="75" ht="15.75">
      <c r="O75" s="44"/>
    </row>
    <row r="76" ht="15.75">
      <c r="O76" s="44"/>
    </row>
    <row r="77" ht="15.75">
      <c r="O77" s="44"/>
    </row>
    <row r="78" ht="15.75">
      <c r="O78" s="44"/>
    </row>
    <row r="79" ht="15.75">
      <c r="O79" s="44"/>
    </row>
    <row r="80" ht="15.75">
      <c r="O80" s="44"/>
    </row>
    <row r="81" ht="15.75">
      <c r="O81" s="44"/>
    </row>
    <row r="82" ht="15.75">
      <c r="O82" s="44"/>
    </row>
    <row r="83" ht="15.75">
      <c r="O83" s="44"/>
    </row>
    <row r="84" ht="15.75">
      <c r="O84" s="44"/>
    </row>
  </sheetData>
  <sheetProtection/>
  <mergeCells count="4">
    <mergeCell ref="B4:O4"/>
    <mergeCell ref="B16:O16"/>
    <mergeCell ref="A1:O1"/>
    <mergeCell ref="N2:O2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2.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9"/>
  <sheetViews>
    <sheetView workbookViewId="0" topLeftCell="A1">
      <selection activeCell="E24" sqref="E24"/>
    </sheetView>
  </sheetViews>
  <sheetFormatPr defaultColWidth="9.00390625" defaultRowHeight="12.75"/>
  <cols>
    <col min="1" max="1" width="88.625" style="19" customWidth="1"/>
    <col min="2" max="2" width="27.875" style="318" customWidth="1"/>
    <col min="3" max="16384" width="9.375" style="19" customWidth="1"/>
  </cols>
  <sheetData>
    <row r="1" spans="1:2" ht="47.25" customHeight="1">
      <c r="A1" s="466" t="s">
        <v>518</v>
      </c>
      <c r="B1" s="466"/>
    </row>
    <row r="2" spans="1:2" ht="22.5" customHeight="1" thickBot="1">
      <c r="A2" s="302" t="s">
        <v>429</v>
      </c>
      <c r="B2" s="319" t="s">
        <v>9</v>
      </c>
    </row>
    <row r="3" spans="1:2" s="20" customFormat="1" ht="24" customHeight="1" thickBot="1">
      <c r="A3" s="109" t="s">
        <v>45</v>
      </c>
      <c r="B3" s="316" t="s">
        <v>519</v>
      </c>
    </row>
    <row r="4" spans="1:2" s="21" customFormat="1" ht="13.5" thickBot="1">
      <c r="A4" s="76">
        <v>1</v>
      </c>
      <c r="B4" s="77">
        <v>2</v>
      </c>
    </row>
    <row r="5" spans="1:2" ht="12.75">
      <c r="A5" s="299" t="s">
        <v>416</v>
      </c>
      <c r="B5" s="317"/>
    </row>
    <row r="6" spans="1:2" ht="12.75" customHeight="1">
      <c r="A6" s="48" t="s">
        <v>417</v>
      </c>
      <c r="B6" s="412">
        <v>3744170</v>
      </c>
    </row>
    <row r="7" spans="1:2" ht="12.75">
      <c r="A7" s="48" t="s">
        <v>418</v>
      </c>
      <c r="B7" s="412">
        <v>5984000</v>
      </c>
    </row>
    <row r="8" spans="1:2" ht="12.75">
      <c r="A8" s="48" t="s">
        <v>419</v>
      </c>
      <c r="B8" s="412">
        <v>1600804</v>
      </c>
    </row>
    <row r="9" spans="1:2" ht="12.75">
      <c r="A9" s="48" t="s">
        <v>420</v>
      </c>
      <c r="B9" s="412">
        <v>3239290</v>
      </c>
    </row>
    <row r="10" spans="1:2" ht="12.75">
      <c r="A10" s="48" t="s">
        <v>421</v>
      </c>
      <c r="B10" s="412">
        <v>6000000</v>
      </c>
    </row>
    <row r="11" spans="1:2" ht="12.75">
      <c r="A11" s="48" t="s">
        <v>481</v>
      </c>
      <c r="B11" s="412"/>
    </row>
    <row r="12" spans="1:2" ht="12.75">
      <c r="A12" s="48" t="s">
        <v>499</v>
      </c>
      <c r="B12" s="412">
        <v>261900</v>
      </c>
    </row>
    <row r="13" spans="1:2" ht="12.75">
      <c r="A13" s="48" t="s">
        <v>482</v>
      </c>
      <c r="B13" s="412"/>
    </row>
    <row r="14" spans="1:2" ht="12.75">
      <c r="A14" s="300" t="s">
        <v>427</v>
      </c>
      <c r="B14" s="412">
        <v>7828000</v>
      </c>
    </row>
    <row r="15" spans="1:2" ht="12.75">
      <c r="A15" s="48" t="s">
        <v>422</v>
      </c>
      <c r="B15" s="412">
        <v>2674649</v>
      </c>
    </row>
    <row r="16" spans="1:2" ht="12.75">
      <c r="A16" s="48" t="s">
        <v>423</v>
      </c>
      <c r="B16" s="412">
        <v>8412000</v>
      </c>
    </row>
    <row r="17" spans="1:2" ht="12.75">
      <c r="A17" s="48" t="s">
        <v>424</v>
      </c>
      <c r="B17" s="412"/>
    </row>
    <row r="18" spans="1:2" ht="12.75">
      <c r="A18" s="48" t="s">
        <v>425</v>
      </c>
      <c r="B18" s="412">
        <v>2042480</v>
      </c>
    </row>
    <row r="19" spans="1:2" ht="12.75">
      <c r="A19" s="48" t="s">
        <v>426</v>
      </c>
      <c r="B19" s="412">
        <v>91800</v>
      </c>
    </row>
    <row r="20" spans="1:2" ht="12.75">
      <c r="A20" s="48" t="s">
        <v>431</v>
      </c>
      <c r="B20" s="412">
        <v>24875150</v>
      </c>
    </row>
    <row r="21" spans="1:2" ht="12.75">
      <c r="A21" s="48" t="s">
        <v>432</v>
      </c>
      <c r="B21" s="412">
        <v>4285600</v>
      </c>
    </row>
    <row r="22" spans="1:2" ht="12.75">
      <c r="A22" s="48"/>
      <c r="B22" s="412"/>
    </row>
    <row r="23" spans="1:2" ht="12.75">
      <c r="A23" s="48"/>
      <c r="B23" s="412"/>
    </row>
    <row r="24" spans="1:2" ht="12.75">
      <c r="A24" s="48"/>
      <c r="B24" s="412"/>
    </row>
    <row r="25" spans="1:2" ht="12.75">
      <c r="A25" s="48"/>
      <c r="B25" s="412"/>
    </row>
    <row r="26" spans="1:2" ht="12.75">
      <c r="A26" s="48"/>
      <c r="B26" s="412"/>
    </row>
    <row r="27" spans="1:2" ht="12.75">
      <c r="A27" s="48"/>
      <c r="B27" s="412"/>
    </row>
    <row r="28" spans="1:2" ht="13.5" thickBot="1">
      <c r="A28" s="48" t="s">
        <v>206</v>
      </c>
      <c r="B28" s="413"/>
    </row>
    <row r="29" spans="1:2" s="22" customFormat="1" ht="19.5" customHeight="1" thickBot="1">
      <c r="A29" s="12" t="s">
        <v>46</v>
      </c>
      <c r="B29" s="414">
        <f>B6+B7+B8+B9+B10+B14++B15+B16+B18+B19+B20+B21+B12</f>
        <v>71039843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r:id="rId1"/>
  <headerFooter alignWithMargins="0">
    <oddHeader>&amp;R&amp;"Times New Roman CE,Félkövér dőlt"&amp;11 3.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B1">
      <selection activeCell="B1" sqref="B1:D1"/>
    </sheetView>
  </sheetViews>
  <sheetFormatPr defaultColWidth="9.00390625" defaultRowHeight="12.75"/>
  <cols>
    <col min="1" max="1" width="5.875" style="329" customWidth="1"/>
    <col min="2" max="2" width="54.875" style="331" customWidth="1"/>
    <col min="3" max="4" width="17.625" style="331" customWidth="1"/>
    <col min="5" max="16384" width="9.375" style="331" customWidth="1"/>
  </cols>
  <sheetData>
    <row r="1" spans="2:4" ht="31.5" customHeight="1">
      <c r="B1" s="468" t="s">
        <v>441</v>
      </c>
      <c r="C1" s="468"/>
      <c r="D1" s="468"/>
    </row>
    <row r="2" spans="1:4" s="333" customFormat="1" ht="16.5" thickBot="1">
      <c r="A2" s="332"/>
      <c r="B2" s="330"/>
      <c r="D2" s="334" t="s">
        <v>442</v>
      </c>
    </row>
    <row r="3" spans="1:4" s="38" customFormat="1" ht="48" customHeight="1" thickBot="1">
      <c r="A3" s="335" t="s">
        <v>11</v>
      </c>
      <c r="B3" s="84" t="s">
        <v>12</v>
      </c>
      <c r="C3" s="84" t="s">
        <v>443</v>
      </c>
      <c r="D3" s="85" t="s">
        <v>444</v>
      </c>
    </row>
    <row r="4" spans="1:4" s="38" customFormat="1" ht="13.5" customHeight="1" thickBot="1">
      <c r="A4" s="336">
        <v>1</v>
      </c>
      <c r="B4" s="337">
        <v>2</v>
      </c>
      <c r="C4" s="337">
        <v>3</v>
      </c>
      <c r="D4" s="338">
        <v>4</v>
      </c>
    </row>
    <row r="5" spans="1:4" ht="18" customHeight="1">
      <c r="A5" s="339" t="s">
        <v>13</v>
      </c>
      <c r="B5" s="340" t="s">
        <v>445</v>
      </c>
      <c r="C5" s="341"/>
      <c r="D5" s="342"/>
    </row>
    <row r="6" spans="1:4" ht="18" customHeight="1">
      <c r="A6" s="343" t="s">
        <v>14</v>
      </c>
      <c r="B6" s="344" t="s">
        <v>446</v>
      </c>
      <c r="C6" s="345"/>
      <c r="D6" s="346"/>
    </row>
    <row r="7" spans="1:4" ht="18" customHeight="1">
      <c r="A7" s="343" t="s">
        <v>15</v>
      </c>
      <c r="B7" s="344" t="s">
        <v>447</v>
      </c>
      <c r="C7" s="345"/>
      <c r="D7" s="346"/>
    </row>
    <row r="8" spans="1:4" ht="18" customHeight="1">
      <c r="A8" s="343" t="s">
        <v>16</v>
      </c>
      <c r="B8" s="344" t="s">
        <v>448</v>
      </c>
      <c r="C8" s="345"/>
      <c r="D8" s="346"/>
    </row>
    <row r="9" spans="1:4" ht="18" customHeight="1">
      <c r="A9" s="343" t="s">
        <v>17</v>
      </c>
      <c r="B9" s="344" t="s">
        <v>449</v>
      </c>
      <c r="C9" s="345"/>
      <c r="D9" s="346"/>
    </row>
    <row r="10" spans="1:4" ht="18" customHeight="1">
      <c r="A10" s="343" t="s">
        <v>18</v>
      </c>
      <c r="B10" s="344" t="s">
        <v>450</v>
      </c>
      <c r="C10" s="345"/>
      <c r="D10" s="346"/>
    </row>
    <row r="11" spans="1:4" ht="18" customHeight="1">
      <c r="A11" s="343" t="s">
        <v>19</v>
      </c>
      <c r="B11" s="347" t="s">
        <v>451</v>
      </c>
      <c r="C11" s="345"/>
      <c r="D11" s="346"/>
    </row>
    <row r="12" spans="1:4" ht="18" customHeight="1">
      <c r="A12" s="343" t="s">
        <v>20</v>
      </c>
      <c r="B12" s="347" t="s">
        <v>452</v>
      </c>
      <c r="C12" s="345"/>
      <c r="D12" s="346"/>
    </row>
    <row r="13" spans="1:4" ht="18" customHeight="1">
      <c r="A13" s="343" t="s">
        <v>21</v>
      </c>
      <c r="B13" s="347" t="s">
        <v>453</v>
      </c>
      <c r="C13" s="345"/>
      <c r="D13" s="346"/>
    </row>
    <row r="14" spans="1:4" ht="18" customHeight="1">
      <c r="A14" s="343" t="s">
        <v>22</v>
      </c>
      <c r="B14" s="347" t="s">
        <v>454</v>
      </c>
      <c r="C14" s="345"/>
      <c r="D14" s="346"/>
    </row>
    <row r="15" spans="1:4" ht="18" customHeight="1">
      <c r="A15" s="343" t="s">
        <v>23</v>
      </c>
      <c r="B15" s="347" t="s">
        <v>455</v>
      </c>
      <c r="C15" s="345"/>
      <c r="D15" s="346"/>
    </row>
    <row r="16" spans="1:4" ht="22.5" customHeight="1">
      <c r="A16" s="343" t="s">
        <v>24</v>
      </c>
      <c r="B16" s="347" t="s">
        <v>456</v>
      </c>
      <c r="C16" s="345"/>
      <c r="D16" s="346"/>
    </row>
    <row r="17" spans="1:4" ht="18" customHeight="1">
      <c r="A17" s="343" t="s">
        <v>25</v>
      </c>
      <c r="B17" s="344" t="s">
        <v>457</v>
      </c>
      <c r="C17" s="345"/>
      <c r="D17" s="346"/>
    </row>
    <row r="18" spans="1:4" ht="18" customHeight="1">
      <c r="A18" s="343" t="s">
        <v>26</v>
      </c>
      <c r="B18" s="344" t="s">
        <v>458</v>
      </c>
      <c r="C18" s="345"/>
      <c r="D18" s="346"/>
    </row>
    <row r="19" spans="1:4" ht="18" customHeight="1">
      <c r="A19" s="343" t="s">
        <v>27</v>
      </c>
      <c r="B19" s="344" t="s">
        <v>459</v>
      </c>
      <c r="C19" s="345"/>
      <c r="D19" s="346"/>
    </row>
    <row r="20" spans="1:4" ht="18" customHeight="1">
      <c r="A20" s="343" t="s">
        <v>28</v>
      </c>
      <c r="B20" s="344" t="s">
        <v>460</v>
      </c>
      <c r="C20" s="345"/>
      <c r="D20" s="346"/>
    </row>
    <row r="21" spans="1:4" ht="18" customHeight="1">
      <c r="A21" s="343" t="s">
        <v>29</v>
      </c>
      <c r="B21" s="344" t="s">
        <v>461</v>
      </c>
      <c r="C21" s="345"/>
      <c r="D21" s="346"/>
    </row>
    <row r="22" spans="1:4" ht="18" customHeight="1">
      <c r="A22" s="343" t="s">
        <v>30</v>
      </c>
      <c r="B22" s="348"/>
      <c r="C22" s="349"/>
      <c r="D22" s="346"/>
    </row>
    <row r="23" spans="1:4" ht="18" customHeight="1">
      <c r="A23" s="343" t="s">
        <v>31</v>
      </c>
      <c r="B23" s="350"/>
      <c r="C23" s="349"/>
      <c r="D23" s="346"/>
    </row>
    <row r="24" spans="1:4" ht="18" customHeight="1">
      <c r="A24" s="343" t="s">
        <v>32</v>
      </c>
      <c r="B24" s="350"/>
      <c r="C24" s="349"/>
      <c r="D24" s="346"/>
    </row>
    <row r="25" spans="1:4" ht="18" customHeight="1">
      <c r="A25" s="343" t="s">
        <v>33</v>
      </c>
      <c r="B25" s="350"/>
      <c r="C25" s="349"/>
      <c r="D25" s="346"/>
    </row>
    <row r="26" spans="1:4" ht="18" customHeight="1">
      <c r="A26" s="343" t="s">
        <v>34</v>
      </c>
      <c r="B26" s="350"/>
      <c r="C26" s="349"/>
      <c r="D26" s="346"/>
    </row>
    <row r="27" spans="1:4" ht="18" customHeight="1">
      <c r="A27" s="343" t="s">
        <v>35</v>
      </c>
      <c r="B27" s="350"/>
      <c r="C27" s="349"/>
      <c r="D27" s="346"/>
    </row>
    <row r="28" spans="1:4" ht="18" customHeight="1">
      <c r="A28" s="343" t="s">
        <v>36</v>
      </c>
      <c r="B28" s="350"/>
      <c r="C28" s="349"/>
      <c r="D28" s="346"/>
    </row>
    <row r="29" spans="1:4" ht="18" customHeight="1">
      <c r="A29" s="343" t="s">
        <v>37</v>
      </c>
      <c r="B29" s="350"/>
      <c r="C29" s="349"/>
      <c r="D29" s="346"/>
    </row>
    <row r="30" spans="1:4" ht="18" customHeight="1" thickBot="1">
      <c r="A30" s="351" t="s">
        <v>38</v>
      </c>
      <c r="B30" s="352"/>
      <c r="C30" s="353"/>
      <c r="D30" s="354"/>
    </row>
    <row r="31" spans="1:4" ht="18" customHeight="1" thickBot="1">
      <c r="A31" s="355" t="s">
        <v>39</v>
      </c>
      <c r="B31" s="356" t="s">
        <v>46</v>
      </c>
      <c r="C31" s="357">
        <f>SUM(C5:C30)</f>
        <v>0</v>
      </c>
      <c r="D31" s="358">
        <f>SUM(D5:D30)</f>
        <v>0</v>
      </c>
    </row>
    <row r="32" spans="1:4" ht="8.25" customHeight="1">
      <c r="A32" s="359"/>
      <c r="B32" s="467"/>
      <c r="C32" s="467"/>
      <c r="D32" s="467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4&amp;"Times New Roman CE,Félkövér dőlt".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workbookViewId="0" topLeftCell="A1">
      <selection activeCell="H10" sqref="H10"/>
    </sheetView>
  </sheetViews>
  <sheetFormatPr defaultColWidth="9.00390625" defaultRowHeight="12.75"/>
  <cols>
    <col min="1" max="1" width="6.875" style="16" customWidth="1"/>
    <col min="2" max="2" width="49.625" style="15" customWidth="1"/>
    <col min="3" max="8" width="12.875" style="15" customWidth="1"/>
    <col min="9" max="9" width="13.875" style="15" customWidth="1"/>
    <col min="10" max="16384" width="9.375" style="15" customWidth="1"/>
  </cols>
  <sheetData>
    <row r="1" spans="1:9" ht="27.75" customHeight="1">
      <c r="A1" s="453" t="s">
        <v>463</v>
      </c>
      <c r="B1" s="453"/>
      <c r="C1" s="453"/>
      <c r="D1" s="453"/>
      <c r="E1" s="453"/>
      <c r="F1" s="453"/>
      <c r="G1" s="453"/>
      <c r="H1" s="453"/>
      <c r="I1" s="453"/>
    </row>
    <row r="2" ht="20.25" customHeight="1" thickBot="1">
      <c r="I2" s="362" t="s">
        <v>442</v>
      </c>
    </row>
    <row r="3" spans="1:9" s="363" customFormat="1" ht="26.25" customHeight="1">
      <c r="A3" s="471" t="s">
        <v>59</v>
      </c>
      <c r="B3" s="473" t="s">
        <v>464</v>
      </c>
      <c r="C3" s="471" t="s">
        <v>465</v>
      </c>
      <c r="D3" s="471" t="s">
        <v>466</v>
      </c>
      <c r="E3" s="475" t="s">
        <v>467</v>
      </c>
      <c r="F3" s="476"/>
      <c r="G3" s="476"/>
      <c r="H3" s="477"/>
      <c r="I3" s="473" t="s">
        <v>468</v>
      </c>
    </row>
    <row r="4" spans="1:9" s="366" customFormat="1" ht="32.25" customHeight="1" thickBot="1">
      <c r="A4" s="472"/>
      <c r="B4" s="474"/>
      <c r="C4" s="474"/>
      <c r="D4" s="472"/>
      <c r="E4" s="364">
        <v>2019</v>
      </c>
      <c r="F4" s="364">
        <v>2020</v>
      </c>
      <c r="G4" s="364">
        <v>2021</v>
      </c>
      <c r="H4" s="365" t="s">
        <v>521</v>
      </c>
      <c r="I4" s="474"/>
    </row>
    <row r="5" spans="1:9" s="371" customFormat="1" ht="12.75" customHeight="1" thickBot="1">
      <c r="A5" s="367">
        <v>1</v>
      </c>
      <c r="B5" s="368">
        <v>2</v>
      </c>
      <c r="C5" s="369">
        <v>3</v>
      </c>
      <c r="D5" s="368">
        <v>4</v>
      </c>
      <c r="E5" s="367">
        <v>5</v>
      </c>
      <c r="F5" s="369">
        <v>6</v>
      </c>
      <c r="G5" s="369">
        <v>7</v>
      </c>
      <c r="H5" s="314">
        <v>8</v>
      </c>
      <c r="I5" s="370" t="s">
        <v>469</v>
      </c>
    </row>
    <row r="6" spans="1:9" ht="24.75" customHeight="1" thickBot="1">
      <c r="A6" s="372" t="s">
        <v>13</v>
      </c>
      <c r="B6" s="373" t="s">
        <v>470</v>
      </c>
      <c r="C6" s="374"/>
      <c r="D6" s="375"/>
      <c r="E6" s="376"/>
      <c r="F6" s="377"/>
      <c r="G6" s="377"/>
      <c r="H6" s="378"/>
      <c r="I6" s="379">
        <f aca="true" t="shared" si="0" ref="I6:I17">SUM(D6:H6)</f>
        <v>0</v>
      </c>
    </row>
    <row r="7" spans="1:9" ht="19.5" customHeight="1">
      <c r="A7" s="380" t="s">
        <v>14</v>
      </c>
      <c r="B7" s="381" t="s">
        <v>471</v>
      </c>
      <c r="C7" s="382">
        <v>2008</v>
      </c>
      <c r="D7" s="383">
        <f>I7-H7-G7-F7-E7</f>
        <v>7288948</v>
      </c>
      <c r="E7" s="384">
        <v>1420280</v>
      </c>
      <c r="F7" s="6">
        <v>1434482</v>
      </c>
      <c r="G7" s="6">
        <v>1462886</v>
      </c>
      <c r="H7" s="385">
        <v>5851544</v>
      </c>
      <c r="I7" s="386">
        <v>17458140</v>
      </c>
    </row>
    <row r="8" spans="1:9" ht="19.5" customHeight="1" thickBot="1">
      <c r="A8" s="380" t="s">
        <v>15</v>
      </c>
      <c r="B8" s="387"/>
      <c r="C8" s="382"/>
      <c r="D8" s="383"/>
      <c r="E8" s="384"/>
      <c r="F8" s="6"/>
      <c r="G8" s="6"/>
      <c r="H8" s="385"/>
      <c r="I8" s="386">
        <f t="shared" si="0"/>
        <v>0</v>
      </c>
    </row>
    <row r="9" spans="1:9" ht="25.5" customHeight="1" thickBot="1">
      <c r="A9" s="372" t="s">
        <v>16</v>
      </c>
      <c r="B9" s="373" t="s">
        <v>472</v>
      </c>
      <c r="C9" s="388"/>
      <c r="D9" s="375"/>
      <c r="E9" s="376"/>
      <c r="F9" s="377"/>
      <c r="G9" s="377"/>
      <c r="H9" s="378"/>
      <c r="I9" s="379">
        <f t="shared" si="0"/>
        <v>0</v>
      </c>
    </row>
    <row r="10" spans="1:9" ht="19.5" customHeight="1">
      <c r="A10" s="380" t="s">
        <v>17</v>
      </c>
      <c r="B10" s="381"/>
      <c r="C10" s="382"/>
      <c r="D10" s="383"/>
      <c r="E10" s="384"/>
      <c r="F10" s="6"/>
      <c r="G10" s="6"/>
      <c r="H10" s="385"/>
      <c r="I10" s="386">
        <f t="shared" si="0"/>
        <v>0</v>
      </c>
    </row>
    <row r="11" spans="1:9" ht="19.5" customHeight="1" thickBot="1">
      <c r="A11" s="380" t="s">
        <v>18</v>
      </c>
      <c r="B11" s="381"/>
      <c r="C11" s="382"/>
      <c r="D11" s="383"/>
      <c r="E11" s="384"/>
      <c r="F11" s="6"/>
      <c r="G11" s="6"/>
      <c r="H11" s="385"/>
      <c r="I11" s="386">
        <f t="shared" si="0"/>
        <v>0</v>
      </c>
    </row>
    <row r="12" spans="1:9" ht="19.5" customHeight="1" thickBot="1">
      <c r="A12" s="372" t="s">
        <v>19</v>
      </c>
      <c r="B12" s="373" t="s">
        <v>473</v>
      </c>
      <c r="C12" s="388"/>
      <c r="D12" s="375"/>
      <c r="E12" s="376"/>
      <c r="F12" s="377"/>
      <c r="G12" s="377"/>
      <c r="H12" s="378"/>
      <c r="I12" s="379">
        <f t="shared" si="0"/>
        <v>0</v>
      </c>
    </row>
    <row r="13" spans="1:9" ht="19.5" customHeight="1" thickBot="1">
      <c r="A13" s="380" t="s">
        <v>20</v>
      </c>
      <c r="B13" s="381"/>
      <c r="C13" s="382"/>
      <c r="D13" s="383"/>
      <c r="E13" s="384"/>
      <c r="F13" s="6"/>
      <c r="G13" s="6"/>
      <c r="H13" s="385"/>
      <c r="I13" s="386">
        <f>SUM(D13:H13)</f>
        <v>0</v>
      </c>
    </row>
    <row r="14" spans="1:10" ht="19.5" customHeight="1" thickBot="1">
      <c r="A14" s="372" t="s">
        <v>21</v>
      </c>
      <c r="B14" s="373" t="s">
        <v>474</v>
      </c>
      <c r="C14" s="388"/>
      <c r="D14" s="375"/>
      <c r="E14" s="376"/>
      <c r="F14" s="377"/>
      <c r="G14" s="377"/>
      <c r="H14" s="378"/>
      <c r="I14" s="379">
        <f t="shared" si="0"/>
        <v>0</v>
      </c>
      <c r="J14" s="387"/>
    </row>
    <row r="15" spans="1:9" ht="19.5" customHeight="1" thickBot="1">
      <c r="A15" s="389" t="s">
        <v>22</v>
      </c>
      <c r="B15" s="390" t="s">
        <v>475</v>
      </c>
      <c r="C15" s="391"/>
      <c r="D15" s="392"/>
      <c r="E15" s="393"/>
      <c r="F15" s="394"/>
      <c r="G15" s="394"/>
      <c r="H15" s="395"/>
      <c r="I15" s="396">
        <f t="shared" si="0"/>
        <v>0</v>
      </c>
    </row>
    <row r="16" spans="1:9" ht="19.5" customHeight="1" thickBot="1">
      <c r="A16" s="372" t="s">
        <v>23</v>
      </c>
      <c r="B16" s="397" t="s">
        <v>476</v>
      </c>
      <c r="C16" s="388"/>
      <c r="D16" s="375"/>
      <c r="E16" s="376"/>
      <c r="F16" s="377"/>
      <c r="G16" s="377"/>
      <c r="H16" s="378"/>
      <c r="I16" s="379">
        <f t="shared" si="0"/>
        <v>0</v>
      </c>
    </row>
    <row r="17" spans="1:9" ht="19.5" customHeight="1" thickBot="1">
      <c r="A17" s="398" t="s">
        <v>24</v>
      </c>
      <c r="B17" s="399" t="s">
        <v>475</v>
      </c>
      <c r="C17" s="400"/>
      <c r="D17" s="401"/>
      <c r="E17" s="402"/>
      <c r="F17" s="403"/>
      <c r="G17" s="403"/>
      <c r="H17" s="404"/>
      <c r="I17" s="405">
        <f t="shared" si="0"/>
        <v>0</v>
      </c>
    </row>
    <row r="18" spans="1:9" ht="19.5" customHeight="1" thickBot="1">
      <c r="A18" s="469" t="s">
        <v>477</v>
      </c>
      <c r="B18" s="470"/>
      <c r="C18" s="406"/>
      <c r="D18" s="379">
        <f>D6+D9+D12+D14+D16</f>
        <v>0</v>
      </c>
      <c r="E18" s="407">
        <f>E6+E9+E12+E14+E16</f>
        <v>0</v>
      </c>
      <c r="F18" s="408">
        <f>F6+F9+F12+F14+F16</f>
        <v>0</v>
      </c>
      <c r="G18" s="408">
        <f>G6+G9+G12+G14+G16</f>
        <v>0</v>
      </c>
      <c r="H18" s="409">
        <f>H6+H9+H12+H14+H16</f>
        <v>0</v>
      </c>
      <c r="I18" s="379">
        <f>SUM(D18:H18)</f>
        <v>0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dőlt"5.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9.50390625" style="128" customWidth="1"/>
    <col min="2" max="2" width="94.125" style="128" customWidth="1"/>
    <col min="3" max="3" width="37.0039062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542</v>
      </c>
      <c r="B1" s="430"/>
      <c r="C1" s="430"/>
      <c r="D1" s="135"/>
      <c r="E1" s="135"/>
      <c r="F1" s="135"/>
    </row>
    <row r="2" spans="1:6" ht="15.75">
      <c r="A2" s="435" t="s">
        <v>502</v>
      </c>
      <c r="B2" s="436"/>
      <c r="C2" s="436"/>
      <c r="D2" s="436"/>
      <c r="E2" s="436"/>
      <c r="F2" s="436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'1.1.A.sz.mell. (2)'!C7+'1.B.1sz.mell.'!C7+'1.C.1.sz.mell.'!C8</f>
        <v>81985674</v>
      </c>
    </row>
    <row r="8" spans="1:3" s="164" customFormat="1" ht="12" customHeight="1" thickBot="1">
      <c r="A8" s="165" t="s">
        <v>84</v>
      </c>
      <c r="B8" s="166" t="s">
        <v>208</v>
      </c>
      <c r="C8" s="163">
        <f>'1.1.A.sz.mell. (2)'!C8+'1.B.1sz.mell.'!C8+'1.C.1.sz.mell.'!C9</f>
        <v>20921964</v>
      </c>
    </row>
    <row r="9" spans="1:3" s="164" customFormat="1" ht="12" customHeight="1" thickBot="1">
      <c r="A9" s="168" t="s">
        <v>85</v>
      </c>
      <c r="B9" s="169" t="s">
        <v>209</v>
      </c>
      <c r="C9" s="163">
        <f>'1.1.A.sz.mell. (2)'!C9+'1.B.1sz.mell.'!C9+'1.C.1.sz.mell.'!C10</f>
        <v>29160750</v>
      </c>
    </row>
    <row r="10" spans="1:3" s="164" customFormat="1" ht="12" customHeight="1" thickBot="1">
      <c r="A10" s="168" t="s">
        <v>86</v>
      </c>
      <c r="B10" s="169" t="s">
        <v>210</v>
      </c>
      <c r="C10" s="163">
        <f>'1.1.A.sz.mell. (2)'!C10+'1.B.1sz.mell.'!C10+'1.C.1.sz.mell.'!C11</f>
        <v>18914649</v>
      </c>
    </row>
    <row r="11" spans="1:3" s="164" customFormat="1" ht="12" customHeight="1" thickBot="1">
      <c r="A11" s="168" t="s">
        <v>87</v>
      </c>
      <c r="B11" s="169" t="s">
        <v>211</v>
      </c>
      <c r="C11" s="163">
        <f>'1.1.A.sz.mell. (2)'!C11+'1.B.1sz.mell.'!C11+'1.C.1.sz.mell.'!C12</f>
        <v>2042480</v>
      </c>
    </row>
    <row r="12" spans="1:3" s="164" customFormat="1" ht="12" customHeight="1" thickBot="1">
      <c r="A12" s="168" t="s">
        <v>109</v>
      </c>
      <c r="B12" s="169" t="s">
        <v>212</v>
      </c>
      <c r="C12" s="163">
        <f>'1.1.A.sz.mell. (2)'!C12+'1.B.1sz.mell.'!C12+'1.C.1.sz.mell.'!C13</f>
        <v>0</v>
      </c>
    </row>
    <row r="13" spans="1:3" s="164" customFormat="1" ht="12" customHeight="1" thickBot="1">
      <c r="A13" s="171" t="s">
        <v>88</v>
      </c>
      <c r="B13" s="172" t="s">
        <v>213</v>
      </c>
      <c r="C13" s="163">
        <f>'1.1.A.sz.mell. (2)'!C13+'1.B.1sz.mell.'!C13+'1.C.1.sz.mell.'!C14</f>
        <v>10945831</v>
      </c>
    </row>
    <row r="14" spans="1:3" s="164" customFormat="1" ht="12" customHeight="1" thickBot="1">
      <c r="A14" s="161" t="s">
        <v>14</v>
      </c>
      <c r="B14" s="173" t="s">
        <v>214</v>
      </c>
      <c r="C14" s="163">
        <f>'1.1.A.sz.mell. (2)'!C14+'1.B.1sz.mell.'!C14+'1.C.1.sz.mell.'!C15</f>
        <v>10086862</v>
      </c>
    </row>
    <row r="15" spans="1:3" s="164" customFormat="1" ht="12" customHeight="1" thickBot="1">
      <c r="A15" s="165" t="s">
        <v>90</v>
      </c>
      <c r="B15" s="166" t="s">
        <v>215</v>
      </c>
      <c r="C15" s="163">
        <f>'1.1.A.sz.mell. (2)'!C15+'1.B.1sz.mell.'!C15+'1.C.1.sz.mell.'!C16</f>
        <v>0</v>
      </c>
    </row>
    <row r="16" spans="1:3" s="164" customFormat="1" ht="12" customHeight="1" thickBot="1">
      <c r="A16" s="168" t="s">
        <v>91</v>
      </c>
      <c r="B16" s="169" t="s">
        <v>216</v>
      </c>
      <c r="C16" s="163">
        <f>'1.1.A.sz.mell. (2)'!C16+'1.B.1sz.mell.'!C16+'1.C.1.sz.mell.'!C17</f>
        <v>0</v>
      </c>
    </row>
    <row r="17" spans="1:3" s="164" customFormat="1" ht="12" customHeight="1" thickBot="1">
      <c r="A17" s="168" t="s">
        <v>92</v>
      </c>
      <c r="B17" s="169" t="s">
        <v>217</v>
      </c>
      <c r="C17" s="163">
        <f>'1.1.A.sz.mell. (2)'!C17+'1.B.1sz.mell.'!C17+'1.C.1.sz.mell.'!C18</f>
        <v>0</v>
      </c>
    </row>
    <row r="18" spans="1:3" s="164" customFormat="1" ht="12" customHeight="1" thickBot="1">
      <c r="A18" s="168" t="s">
        <v>93</v>
      </c>
      <c r="B18" s="169" t="s">
        <v>218</v>
      </c>
      <c r="C18" s="163">
        <f>'1.1.A.sz.mell. (2)'!C18+'1.B.1sz.mell.'!C18+'1.C.1.sz.mell.'!C19</f>
        <v>0</v>
      </c>
    </row>
    <row r="19" spans="1:3" s="164" customFormat="1" ht="12" customHeight="1" thickBot="1">
      <c r="A19" s="168" t="s">
        <v>94</v>
      </c>
      <c r="B19" s="169" t="s">
        <v>219</v>
      </c>
      <c r="C19" s="163">
        <f>'1.1.A.sz.mell. (2)'!C19+'1.B.1sz.mell.'!C19+'1.C.1.sz.mell.'!C20</f>
        <v>10086862</v>
      </c>
    </row>
    <row r="20" spans="1:3" s="164" customFormat="1" ht="12" customHeight="1" thickBot="1">
      <c r="A20" s="171" t="s">
        <v>103</v>
      </c>
      <c r="B20" s="172" t="s">
        <v>220</v>
      </c>
      <c r="C20" s="163">
        <f>'1.1.A.sz.mell. (2)'!C20+'1.B.1sz.mell.'!C20+'1.C.1.sz.mell.'!C21</f>
        <v>0</v>
      </c>
    </row>
    <row r="21" spans="1:3" s="164" customFormat="1" ht="12" customHeight="1" thickBot="1">
      <c r="A21" s="161" t="s">
        <v>15</v>
      </c>
      <c r="B21" s="162" t="s">
        <v>221</v>
      </c>
      <c r="C21" s="163">
        <f>'1.1.A.sz.mell. (2)'!C21+'1.B.1sz.mell.'!C21+'1.C.1.sz.mell.'!C22</f>
        <v>70383436</v>
      </c>
    </row>
    <row r="22" spans="1:3" s="164" customFormat="1" ht="12" customHeight="1" thickBot="1">
      <c r="A22" s="165" t="s">
        <v>73</v>
      </c>
      <c r="B22" s="166" t="s">
        <v>222</v>
      </c>
      <c r="C22" s="163">
        <f>'1.1.A.sz.mell. (2)'!C22+'1.B.1sz.mell.'!C22+'1.C.1.sz.mell.'!C23</f>
        <v>70383436</v>
      </c>
    </row>
    <row r="23" spans="1:3" s="164" customFormat="1" ht="12" customHeight="1" thickBot="1">
      <c r="A23" s="168" t="s">
        <v>74</v>
      </c>
      <c r="B23" s="169" t="s">
        <v>223</v>
      </c>
      <c r="C23" s="163">
        <f>'1.1.A.sz.mell. (2)'!C23+'1.B.1sz.mell.'!C23+'1.C.1.sz.mell.'!C24</f>
        <v>0</v>
      </c>
    </row>
    <row r="24" spans="1:3" s="164" customFormat="1" ht="12" customHeight="1" thickBot="1">
      <c r="A24" s="168" t="s">
        <v>75</v>
      </c>
      <c r="B24" s="169" t="s">
        <v>224</v>
      </c>
      <c r="C24" s="163">
        <f>'1.1.A.sz.mell. (2)'!C24+'1.B.1sz.mell.'!C24+'1.C.1.sz.mell.'!C25</f>
        <v>0</v>
      </c>
    </row>
    <row r="25" spans="1:3" s="164" customFormat="1" ht="12" customHeight="1" thickBot="1">
      <c r="A25" s="168" t="s">
        <v>76</v>
      </c>
      <c r="B25" s="169" t="s">
        <v>225</v>
      </c>
      <c r="C25" s="163">
        <f>'1.1.A.sz.mell. (2)'!C25+'1.B.1sz.mell.'!C25+'1.C.1.sz.mell.'!C26</f>
        <v>0</v>
      </c>
    </row>
    <row r="26" spans="1:3" s="164" customFormat="1" ht="12" customHeight="1" thickBot="1">
      <c r="A26" s="168" t="s">
        <v>126</v>
      </c>
      <c r="B26" s="169" t="s">
        <v>226</v>
      </c>
      <c r="C26" s="163">
        <f>'1.1.A.sz.mell. (2)'!C26+'1.B.1sz.mell.'!C26+'1.C.1.sz.mell.'!C27</f>
        <v>0</v>
      </c>
    </row>
    <row r="27" spans="1:3" s="164" customFormat="1" ht="12" customHeight="1" thickBot="1">
      <c r="A27" s="171" t="s">
        <v>127</v>
      </c>
      <c r="B27" s="172" t="s">
        <v>227</v>
      </c>
      <c r="C27" s="163">
        <f>'1.1.A.sz.mell. (2)'!C27+'1.B.1sz.mell.'!C27+'1.C.1.sz.mell.'!C28</f>
        <v>0</v>
      </c>
    </row>
    <row r="28" spans="1:3" s="164" customFormat="1" ht="12" customHeight="1" thickBot="1">
      <c r="A28" s="161" t="s">
        <v>128</v>
      </c>
      <c r="B28" s="162" t="s">
        <v>228</v>
      </c>
      <c r="C28" s="163">
        <f>'1.1.A.sz.mell. (2)'!C28+'1.B.1sz.mell.'!C28+'1.C.1.sz.mell.'!C29</f>
        <v>33550000</v>
      </c>
    </row>
    <row r="29" spans="1:3" s="164" customFormat="1" ht="12" customHeight="1" thickBot="1">
      <c r="A29" s="165" t="s">
        <v>229</v>
      </c>
      <c r="B29" s="166" t="s">
        <v>230</v>
      </c>
      <c r="C29" s="163">
        <f>'1.1.A.sz.mell. (2)'!C29+'1.B.1sz.mell.'!C29+'1.C.1.sz.mell.'!C30</f>
        <v>29400000</v>
      </c>
    </row>
    <row r="30" spans="1:3" s="164" customFormat="1" ht="12" customHeight="1" thickBot="1">
      <c r="A30" s="168" t="s">
        <v>231</v>
      </c>
      <c r="B30" s="169" t="s">
        <v>232</v>
      </c>
      <c r="C30" s="163">
        <f>'1.1.A.sz.mell. (2)'!C30+'1.B.1sz.mell.'!C30+'1.C.1.sz.mell.'!C31</f>
        <v>4400000</v>
      </c>
    </row>
    <row r="31" spans="1:3" s="164" customFormat="1" ht="12" customHeight="1" thickBot="1">
      <c r="A31" s="168" t="s">
        <v>233</v>
      </c>
      <c r="B31" s="169" t="s">
        <v>234</v>
      </c>
      <c r="C31" s="163">
        <f>'1.1.A.sz.mell. (2)'!C31+'1.B.1sz.mell.'!C31+'1.C.1.sz.mell.'!C32</f>
        <v>25000000</v>
      </c>
    </row>
    <row r="32" spans="1:3" s="164" customFormat="1" ht="12" customHeight="1" thickBot="1">
      <c r="A32" s="168" t="s">
        <v>235</v>
      </c>
      <c r="B32" s="169" t="s">
        <v>236</v>
      </c>
      <c r="C32" s="163">
        <f>'1.1.A.sz.mell. (2)'!C32+'1.B.1sz.mell.'!C32+'1.C.1.sz.mell.'!C33</f>
        <v>4000000</v>
      </c>
    </row>
    <row r="33" spans="1:3" s="164" customFormat="1" ht="12" customHeight="1" thickBot="1">
      <c r="A33" s="168" t="s">
        <v>237</v>
      </c>
      <c r="B33" s="169" t="s">
        <v>238</v>
      </c>
      <c r="C33" s="163">
        <f>'1.1.A.sz.mell. (2)'!C33+'1.B.1sz.mell.'!C33+'1.C.1.sz.mell.'!C34</f>
        <v>0</v>
      </c>
    </row>
    <row r="34" spans="1:3" s="164" customFormat="1" ht="12" customHeight="1" thickBot="1">
      <c r="A34" s="171" t="s">
        <v>239</v>
      </c>
      <c r="B34" s="172" t="s">
        <v>240</v>
      </c>
      <c r="C34" s="163">
        <f>'1.1.A.sz.mell. (2)'!C34+'1.B.1sz.mell.'!C34+'1.C.1.sz.mell.'!C35</f>
        <v>150000</v>
      </c>
    </row>
    <row r="35" spans="1:3" s="164" customFormat="1" ht="12" customHeight="1" thickBot="1">
      <c r="A35" s="161" t="s">
        <v>17</v>
      </c>
      <c r="B35" s="162" t="s">
        <v>241</v>
      </c>
      <c r="C35" s="163">
        <f>'1.1.A.sz.mell. (2)'!C35+'1.B.1sz.mell.'!C35+'1.C.1.sz.mell.'!C36</f>
        <v>25153985</v>
      </c>
    </row>
    <row r="36" spans="1:3" s="164" customFormat="1" ht="12" customHeight="1" thickBot="1">
      <c r="A36" s="165" t="s">
        <v>77</v>
      </c>
      <c r="B36" s="166" t="s">
        <v>242</v>
      </c>
      <c r="C36" s="163">
        <f>'1.1.A.sz.mell. (2)'!C36+'1.B.1sz.mell.'!C36+'1.C.1.sz.mell.'!C37</f>
        <v>300000</v>
      </c>
    </row>
    <row r="37" spans="1:3" s="164" customFormat="1" ht="12" customHeight="1" thickBot="1">
      <c r="A37" s="168" t="s">
        <v>78</v>
      </c>
      <c r="B37" s="169" t="s">
        <v>243</v>
      </c>
      <c r="C37" s="163">
        <f>'1.1.A.sz.mell. (2)'!C37+'1.B.1sz.mell.'!C37+'1.C.1.sz.mell.'!C38</f>
        <v>4894753</v>
      </c>
    </row>
    <row r="38" spans="1:3" s="164" customFormat="1" ht="12" customHeight="1" thickBot="1">
      <c r="A38" s="168" t="s">
        <v>79</v>
      </c>
      <c r="B38" s="169" t="s">
        <v>244</v>
      </c>
      <c r="C38" s="163">
        <f>'1.1.A.sz.mell. (2)'!C38+'1.B.1sz.mell.'!C38+'1.C.1.sz.mell.'!C39</f>
        <v>1907902</v>
      </c>
    </row>
    <row r="39" spans="1:3" s="164" customFormat="1" ht="12" customHeight="1" thickBot="1">
      <c r="A39" s="168" t="s">
        <v>130</v>
      </c>
      <c r="B39" s="169" t="s">
        <v>245</v>
      </c>
      <c r="C39" s="163">
        <f>'1.1.A.sz.mell. (2)'!C39+'1.B.1sz.mell.'!C39+'1.C.1.sz.mell.'!C40</f>
        <v>540000</v>
      </c>
    </row>
    <row r="40" spans="1:3" s="164" customFormat="1" ht="12" customHeight="1" thickBot="1">
      <c r="A40" s="168" t="s">
        <v>131</v>
      </c>
      <c r="B40" s="169" t="s">
        <v>246</v>
      </c>
      <c r="C40" s="163">
        <f>'1.1.A.sz.mell. (2)'!C40+'1.B.1sz.mell.'!C40+'1.C.1.sz.mell.'!C41</f>
        <v>4010522</v>
      </c>
    </row>
    <row r="41" spans="1:3" s="164" customFormat="1" ht="12" customHeight="1" thickBot="1">
      <c r="A41" s="168" t="s">
        <v>132</v>
      </c>
      <c r="B41" s="169" t="s">
        <v>247</v>
      </c>
      <c r="C41" s="163">
        <f>'1.1.A.sz.mell. (2)'!C41+'1.B.1sz.mell.'!C41+'1.C.1.sz.mell.'!C42</f>
        <v>2770096</v>
      </c>
    </row>
    <row r="42" spans="1:3" s="164" customFormat="1" ht="12" customHeight="1" thickBot="1">
      <c r="A42" s="168" t="s">
        <v>133</v>
      </c>
      <c r="B42" s="169" t="s">
        <v>248</v>
      </c>
      <c r="C42" s="163">
        <f>'1.1.A.sz.mell. (2)'!C42+'1.B.1sz.mell.'!C42+'1.C.1.sz.mell.'!C43</f>
        <v>9605712</v>
      </c>
    </row>
    <row r="43" spans="1:3" s="164" customFormat="1" ht="12" customHeight="1" thickBot="1">
      <c r="A43" s="168" t="s">
        <v>134</v>
      </c>
      <c r="B43" s="169" t="s">
        <v>504</v>
      </c>
      <c r="C43" s="163">
        <f>'1.1.A.sz.mell. (2)'!C43+'1.B.1sz.mell.'!C43+'1.C.1.sz.mell.'!C44</f>
        <v>1100000</v>
      </c>
    </row>
    <row r="44" spans="1:3" s="164" customFormat="1" ht="12" customHeight="1" thickBot="1">
      <c r="A44" s="168" t="s">
        <v>250</v>
      </c>
      <c r="B44" s="169" t="s">
        <v>251</v>
      </c>
      <c r="C44" s="163">
        <f>'1.1.A.sz.mell. (2)'!C44+'1.B.1sz.mell.'!C44+'1.C.1.sz.mell.'!C45</f>
        <v>0</v>
      </c>
    </row>
    <row r="45" spans="1:3" s="164" customFormat="1" ht="12" customHeight="1" thickBot="1">
      <c r="A45" s="171" t="s">
        <v>252</v>
      </c>
      <c r="B45" s="172" t="s">
        <v>253</v>
      </c>
      <c r="C45" s="163">
        <f>'1.1.A.sz.mell. (2)'!C45+'1.B.1sz.mell.'!C45+'1.C.1.sz.mell.'!C46</f>
        <v>25000</v>
      </c>
    </row>
    <row r="46" spans="1:3" s="164" customFormat="1" ht="12" customHeight="1" thickBot="1">
      <c r="A46" s="161" t="s">
        <v>18</v>
      </c>
      <c r="B46" s="162" t="s">
        <v>254</v>
      </c>
      <c r="C46" s="163">
        <f>'1.1.A.sz.mell. (2)'!C46+'1.B.1sz.mell.'!C46+'1.C.1.sz.mell.'!C47</f>
        <v>0</v>
      </c>
    </row>
    <row r="47" spans="1:3" s="164" customFormat="1" ht="12" customHeight="1" thickBot="1">
      <c r="A47" s="165" t="s">
        <v>80</v>
      </c>
      <c r="B47" s="166" t="s">
        <v>255</v>
      </c>
      <c r="C47" s="163">
        <f>'1.1.A.sz.mell. (2)'!C47+'1.B.1sz.mell.'!C47+'1.C.1.sz.mell.'!C48</f>
        <v>0</v>
      </c>
    </row>
    <row r="48" spans="1:3" s="164" customFormat="1" ht="12" customHeight="1" thickBot="1">
      <c r="A48" s="168" t="s">
        <v>81</v>
      </c>
      <c r="B48" s="169" t="s">
        <v>256</v>
      </c>
      <c r="C48" s="163">
        <f>'1.1.A.sz.mell. (2)'!C48+'1.B.1sz.mell.'!C48+'1.C.1.sz.mell.'!C49</f>
        <v>0</v>
      </c>
    </row>
    <row r="49" spans="1:3" s="164" customFormat="1" ht="12" customHeight="1" thickBot="1">
      <c r="A49" s="168" t="s">
        <v>257</v>
      </c>
      <c r="B49" s="169" t="s">
        <v>258</v>
      </c>
      <c r="C49" s="163">
        <f>'1.1.A.sz.mell. (2)'!C49+'1.B.1sz.mell.'!C49+'1.C.1.sz.mell.'!C50</f>
        <v>0</v>
      </c>
    </row>
    <row r="50" spans="1:3" s="164" customFormat="1" ht="12" customHeight="1" thickBot="1">
      <c r="A50" s="168" t="s">
        <v>259</v>
      </c>
      <c r="B50" s="169" t="s">
        <v>260</v>
      </c>
      <c r="C50" s="163">
        <f>'1.1.A.sz.mell. (2)'!C50+'1.B.1sz.mell.'!C50+'1.C.1.sz.mell.'!C51</f>
        <v>0</v>
      </c>
    </row>
    <row r="51" spans="1:3" s="164" customFormat="1" ht="12" customHeight="1" thickBot="1">
      <c r="A51" s="171" t="s">
        <v>261</v>
      </c>
      <c r="B51" s="172" t="s">
        <v>262</v>
      </c>
      <c r="C51" s="163">
        <f>'1.1.A.sz.mell. (2)'!C51+'1.B.1sz.mell.'!C51+'1.C.1.sz.mell.'!C52</f>
        <v>0</v>
      </c>
    </row>
    <row r="52" spans="1:3" s="164" customFormat="1" ht="12" customHeight="1" thickBot="1">
      <c r="A52" s="161" t="s">
        <v>135</v>
      </c>
      <c r="B52" s="162" t="s">
        <v>263</v>
      </c>
      <c r="C52" s="163">
        <f>'1.1.A.sz.mell. (2)'!C52+'1.B.1sz.mell.'!C52+'1.C.1.sz.mell.'!C53</f>
        <v>240000</v>
      </c>
    </row>
    <row r="53" spans="1:3" s="164" customFormat="1" ht="12" customHeight="1" thickBot="1">
      <c r="A53" s="165" t="s">
        <v>82</v>
      </c>
      <c r="B53" s="166" t="s">
        <v>264</v>
      </c>
      <c r="C53" s="163">
        <f>'1.1.A.sz.mell. (2)'!C53+'1.B.1sz.mell.'!C53+'1.C.1.sz.mell.'!C54</f>
        <v>0</v>
      </c>
    </row>
    <row r="54" spans="1:3" s="164" customFormat="1" ht="12" customHeight="1" thickBot="1">
      <c r="A54" s="168" t="s">
        <v>83</v>
      </c>
      <c r="B54" s="169" t="s">
        <v>265</v>
      </c>
      <c r="C54" s="163">
        <f>'1.1.A.sz.mell. (2)'!C54+'1.B.1sz.mell.'!C54+'1.C.1.sz.mell.'!C55</f>
        <v>0</v>
      </c>
    </row>
    <row r="55" spans="1:3" s="164" customFormat="1" ht="12" customHeight="1" thickBot="1">
      <c r="A55" s="168" t="s">
        <v>266</v>
      </c>
      <c r="B55" s="169" t="s">
        <v>267</v>
      </c>
      <c r="C55" s="163">
        <f>'1.1.A.sz.mell. (2)'!C55+'1.B.1sz.mell.'!C55+'1.C.1.sz.mell.'!C56</f>
        <v>240000</v>
      </c>
    </row>
    <row r="56" spans="1:3" s="164" customFormat="1" ht="12" customHeight="1" thickBot="1">
      <c r="A56" s="171" t="s">
        <v>268</v>
      </c>
      <c r="B56" s="172" t="s">
        <v>269</v>
      </c>
      <c r="C56" s="163">
        <f>'1.1.A.sz.mell. (2)'!C56+'1.B.1sz.mell.'!C56+'1.C.1.sz.mell.'!C57</f>
        <v>0</v>
      </c>
    </row>
    <row r="57" spans="1:3" s="164" customFormat="1" ht="12" customHeight="1" thickBot="1">
      <c r="A57" s="161" t="s">
        <v>20</v>
      </c>
      <c r="B57" s="173" t="s">
        <v>270</v>
      </c>
      <c r="C57" s="163">
        <f>'1.1.A.sz.mell. (2)'!C57+'1.B.1sz.mell.'!C57+'1.C.1.sz.mell.'!C58</f>
        <v>0</v>
      </c>
    </row>
    <row r="58" spans="1:3" s="164" customFormat="1" ht="12" customHeight="1" thickBot="1">
      <c r="A58" s="165" t="s">
        <v>136</v>
      </c>
      <c r="B58" s="166" t="s">
        <v>271</v>
      </c>
      <c r="C58" s="163">
        <f>'1.1.A.sz.mell. (2)'!C58+'1.B.1sz.mell.'!C58+'1.C.1.sz.mell.'!C59</f>
        <v>0</v>
      </c>
    </row>
    <row r="59" spans="1:3" s="164" customFormat="1" ht="12" customHeight="1" thickBot="1">
      <c r="A59" s="168" t="s">
        <v>137</v>
      </c>
      <c r="B59" s="169" t="s">
        <v>272</v>
      </c>
      <c r="C59" s="163">
        <f>'1.1.A.sz.mell. (2)'!C59+'1.B.1sz.mell.'!C59+'1.C.1.sz.mell.'!C60</f>
        <v>0</v>
      </c>
    </row>
    <row r="60" spans="1:3" s="164" customFormat="1" ht="12" customHeight="1" thickBot="1">
      <c r="A60" s="168" t="s">
        <v>173</v>
      </c>
      <c r="B60" s="169" t="s">
        <v>273</v>
      </c>
      <c r="C60" s="163">
        <f>'1.1.A.sz.mell. (2)'!C60+'1.B.1sz.mell.'!C60+'1.C.1.sz.mell.'!C61</f>
        <v>0</v>
      </c>
    </row>
    <row r="61" spans="1:3" s="164" customFormat="1" ht="12" customHeight="1" thickBot="1">
      <c r="A61" s="171" t="s">
        <v>274</v>
      </c>
      <c r="B61" s="172" t="s">
        <v>275</v>
      </c>
      <c r="C61" s="163">
        <f>'1.1.A.sz.mell. (2)'!C61+'1.B.1sz.mell.'!C61+'1.C.1.sz.mell.'!C62</f>
        <v>0</v>
      </c>
    </row>
    <row r="62" spans="1:3" s="164" customFormat="1" ht="12" customHeight="1" thickBot="1">
      <c r="A62" s="161" t="s">
        <v>21</v>
      </c>
      <c r="B62" s="162" t="s">
        <v>276</v>
      </c>
      <c r="C62" s="163">
        <f>'1.1.A.sz.mell. (2)'!C62+'1.B.1sz.mell.'!C62+'1.C.1.sz.mell.'!C63</f>
        <v>221399957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'1.1.A.sz.mell. (2)'!C63+'1.B.1sz.mell.'!C63+'1.C.1.sz.mell.'!C64</f>
        <v>0</v>
      </c>
    </row>
    <row r="64" spans="1:3" s="164" customFormat="1" ht="12" customHeight="1" thickBot="1">
      <c r="A64" s="165" t="s">
        <v>279</v>
      </c>
      <c r="B64" s="166" t="s">
        <v>280</v>
      </c>
      <c r="C64" s="163">
        <f>'1.1.A.sz.mell. (2)'!C64+'1.B.1sz.mell.'!C64+'1.C.1.sz.mell.'!C65</f>
        <v>0</v>
      </c>
    </row>
    <row r="65" spans="1:3" s="164" customFormat="1" ht="12" customHeight="1" thickBot="1">
      <c r="A65" s="168" t="s">
        <v>281</v>
      </c>
      <c r="B65" s="169" t="s">
        <v>282</v>
      </c>
      <c r="C65" s="163">
        <f>'1.1.A.sz.mell. (2)'!C65+'1.B.1sz.mell.'!C65+'1.C.1.sz.mell.'!C66</f>
        <v>0</v>
      </c>
    </row>
    <row r="66" spans="1:3" s="164" customFormat="1" ht="12" customHeight="1" thickBot="1">
      <c r="A66" s="171" t="s">
        <v>283</v>
      </c>
      <c r="B66" s="181" t="s">
        <v>284</v>
      </c>
      <c r="C66" s="163">
        <f>'1.1.A.sz.mell. (2)'!C66+'1.B.1sz.mell.'!C66+'1.C.1.sz.mell.'!C67</f>
        <v>0</v>
      </c>
    </row>
    <row r="67" spans="1:3" s="164" customFormat="1" ht="12" customHeight="1" thickBot="1">
      <c r="A67" s="180" t="s">
        <v>285</v>
      </c>
      <c r="B67" s="173" t="s">
        <v>286</v>
      </c>
      <c r="C67" s="163">
        <f>'1.1.A.sz.mell. (2)'!C67+'1.B.1sz.mell.'!C67+'1.C.1.sz.mell.'!C68</f>
        <v>0</v>
      </c>
    </row>
    <row r="68" spans="1:3" s="164" customFormat="1" ht="12" customHeight="1" thickBot="1">
      <c r="A68" s="165" t="s">
        <v>110</v>
      </c>
      <c r="B68" s="166" t="s">
        <v>287</v>
      </c>
      <c r="C68" s="163">
        <f>'1.1.A.sz.mell. (2)'!C68+'1.B.1sz.mell.'!C68+'1.C.1.sz.mell.'!C69</f>
        <v>0</v>
      </c>
    </row>
    <row r="69" spans="1:3" s="164" customFormat="1" ht="12" customHeight="1" thickBot="1">
      <c r="A69" s="168" t="s">
        <v>111</v>
      </c>
      <c r="B69" s="169" t="s">
        <v>288</v>
      </c>
      <c r="C69" s="163">
        <f>'1.1.A.sz.mell. (2)'!C69+'1.B.1sz.mell.'!C69+'1.C.1.sz.mell.'!C70</f>
        <v>0</v>
      </c>
    </row>
    <row r="70" spans="1:3" s="164" customFormat="1" ht="12" customHeight="1" thickBot="1">
      <c r="A70" s="168" t="s">
        <v>289</v>
      </c>
      <c r="B70" s="169" t="s">
        <v>290</v>
      </c>
      <c r="C70" s="163">
        <f>'1.1.A.sz.mell. (2)'!C70+'1.B.1sz.mell.'!C70+'1.C.1.sz.mell.'!C71</f>
        <v>0</v>
      </c>
    </row>
    <row r="71" spans="1:3" s="164" customFormat="1" ht="12" customHeight="1" thickBot="1">
      <c r="A71" s="171" t="s">
        <v>291</v>
      </c>
      <c r="B71" s="172" t="s">
        <v>500</v>
      </c>
      <c r="C71" s="163">
        <f>'1.1.A.sz.mell. (2)'!C71+'1.B.1sz.mell.'!C71+'1.C.1.sz.mell.'!C72</f>
        <v>0</v>
      </c>
    </row>
    <row r="72" spans="1:3" s="164" customFormat="1" ht="12" customHeight="1" thickBot="1">
      <c r="A72" s="180" t="s">
        <v>293</v>
      </c>
      <c r="B72" s="173" t="s">
        <v>294</v>
      </c>
      <c r="C72" s="163">
        <f>'1.1.A.sz.mell. (2)'!C72+'1.B.1sz.mell.'!C72+'1.C.1.sz.mell.'!C73</f>
        <v>30878742</v>
      </c>
    </row>
    <row r="73" spans="1:3" s="164" customFormat="1" ht="12" customHeight="1" thickBot="1">
      <c r="A73" s="165" t="s">
        <v>295</v>
      </c>
      <c r="B73" s="166" t="s">
        <v>296</v>
      </c>
      <c r="C73" s="163">
        <f>'1.1.A.sz.mell. (2)'!C73+'1.B.1sz.mell.'!C73+'1.C.1.sz.mell.'!C74</f>
        <v>30878742</v>
      </c>
    </row>
    <row r="74" spans="1:3" s="164" customFormat="1" ht="12" customHeight="1" thickBot="1">
      <c r="A74" s="171" t="s">
        <v>297</v>
      </c>
      <c r="B74" s="172" t="s">
        <v>298</v>
      </c>
      <c r="C74" s="163">
        <f>'1.1.A.sz.mell. (2)'!C74+'1.B.1sz.mell.'!C74+'1.C.1.sz.mell.'!C75</f>
        <v>0</v>
      </c>
    </row>
    <row r="75" spans="1:3" s="164" customFormat="1" ht="12" customHeight="1" thickBot="1">
      <c r="A75" s="180" t="s">
        <v>299</v>
      </c>
      <c r="B75" s="173" t="s">
        <v>300</v>
      </c>
      <c r="C75" s="163">
        <f>C76+C77</f>
        <v>0</v>
      </c>
    </row>
    <row r="76" spans="1:3" s="164" customFormat="1" ht="12" customHeight="1" thickBot="1">
      <c r="A76" s="165" t="s">
        <v>301</v>
      </c>
      <c r="B76" s="166" t="s">
        <v>302</v>
      </c>
      <c r="C76" s="163">
        <f>'1.1.A.sz.mell. (2)'!C76+'1.B.1sz.mell.'!C76+'1.C.1.sz.mell.'!C77</f>
        <v>0</v>
      </c>
    </row>
    <row r="77" spans="1:3" s="164" customFormat="1" ht="12" customHeight="1" thickBot="1">
      <c r="A77" s="168" t="s">
        <v>303</v>
      </c>
      <c r="B77" s="169" t="s">
        <v>304</v>
      </c>
      <c r="C77" s="163"/>
    </row>
    <row r="78" spans="1:3" s="164" customFormat="1" ht="12" customHeight="1" thickBot="1">
      <c r="A78" s="165" t="s">
        <v>305</v>
      </c>
      <c r="B78" s="172" t="s">
        <v>435</v>
      </c>
      <c r="C78" s="163"/>
    </row>
    <row r="79" spans="1:3" s="164" customFormat="1" ht="12" customHeight="1" thickBot="1">
      <c r="A79" s="180" t="s">
        <v>307</v>
      </c>
      <c r="B79" s="173" t="s">
        <v>308</v>
      </c>
      <c r="C79" s="163">
        <f>'1.1.A.sz.mell. (2)'!C79+'1.B.1sz.mell.'!C79+'1.C.1.sz.mell.'!C80</f>
        <v>0</v>
      </c>
    </row>
    <row r="80" spans="1:3" s="164" customFormat="1" ht="12" customHeight="1" thickBot="1">
      <c r="A80" s="182" t="s">
        <v>309</v>
      </c>
      <c r="B80" s="166" t="s">
        <v>310</v>
      </c>
      <c r="C80" s="163">
        <f>'1.1.A.sz.mell. (2)'!C80+'1.B.1sz.mell.'!C80+'1.C.1.sz.mell.'!C81</f>
        <v>0</v>
      </c>
    </row>
    <row r="81" spans="1:3" s="164" customFormat="1" ht="12" customHeight="1" thickBot="1">
      <c r="A81" s="183" t="s">
        <v>311</v>
      </c>
      <c r="B81" s="169" t="s">
        <v>312</v>
      </c>
      <c r="C81" s="163">
        <f>'1.1.A.sz.mell. (2)'!C81+'1.B.1sz.mell.'!C81+'1.C.1.sz.mell.'!C82</f>
        <v>0</v>
      </c>
    </row>
    <row r="82" spans="1:3" s="164" customFormat="1" ht="12" customHeight="1" thickBot="1">
      <c r="A82" s="183" t="s">
        <v>313</v>
      </c>
      <c r="B82" s="169" t="s">
        <v>314</v>
      </c>
      <c r="C82" s="163">
        <f>'1.1.A.sz.mell. (2)'!C82+'1.B.1sz.mell.'!C82+'1.C.1.sz.mell.'!C83</f>
        <v>0</v>
      </c>
    </row>
    <row r="83" spans="1:3" s="164" customFormat="1" ht="12" customHeight="1" thickBot="1">
      <c r="A83" s="184" t="s">
        <v>315</v>
      </c>
      <c r="B83" s="172" t="s">
        <v>316</v>
      </c>
      <c r="C83" s="163">
        <f>'1.1.A.sz.mell. (2)'!C83+'1.B.1sz.mell.'!C83+'1.C.1.sz.mell.'!C84</f>
        <v>0</v>
      </c>
    </row>
    <row r="84" spans="1:3" s="164" customFormat="1" ht="13.5" customHeight="1" thickBot="1">
      <c r="A84" s="180" t="s">
        <v>317</v>
      </c>
      <c r="B84" s="173" t="s">
        <v>318</v>
      </c>
      <c r="C84" s="163">
        <f>'1.1.A.sz.mell. (2)'!C84+'1.B.1sz.mell.'!C84+'1.C.1.sz.mell.'!C85</f>
        <v>0</v>
      </c>
    </row>
    <row r="85" spans="1:3" s="164" customFormat="1" ht="15.75" customHeight="1" thickBot="1">
      <c r="A85" s="180" t="s">
        <v>319</v>
      </c>
      <c r="B85" s="186" t="s">
        <v>320</v>
      </c>
      <c r="C85" s="163">
        <f>C67+C72+C75</f>
        <v>30878742</v>
      </c>
    </row>
    <row r="86" spans="1:3" s="164" customFormat="1" ht="16.5" customHeight="1" thickBot="1">
      <c r="A86" s="187" t="s">
        <v>321</v>
      </c>
      <c r="B86" s="188" t="s">
        <v>322</v>
      </c>
      <c r="C86" s="163">
        <f>C62+C85</f>
        <v>252278699</v>
      </c>
    </row>
    <row r="87" spans="1:3" s="141" customFormat="1" ht="74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40" customFormat="1" ht="12" customHeight="1" thickBot="1">
      <c r="A91" s="9">
        <v>1</v>
      </c>
      <c r="B91" s="10">
        <v>2</v>
      </c>
      <c r="C91" s="11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'1.1.A.sz.mell. (2)'!C92+'1.B.1sz.mell.'!C94+'1.C.1.sz.mell.'!C94</f>
        <v>138968468</v>
      </c>
    </row>
    <row r="93" spans="1:3" s="192" customFormat="1" ht="12" customHeight="1" thickBot="1">
      <c r="A93" s="193" t="s">
        <v>84</v>
      </c>
      <c r="B93" s="194" t="s">
        <v>43</v>
      </c>
      <c r="C93" s="191">
        <f>'1.1.A.sz.mell. (2)'!C93+'1.B.1sz.mell.'!C95+'1.C.1.sz.mell.'!C95</f>
        <v>56466738</v>
      </c>
    </row>
    <row r="94" spans="1:3" s="192" customFormat="1" ht="12" customHeight="1" thickBot="1">
      <c r="A94" s="168" t="s">
        <v>85</v>
      </c>
      <c r="B94" s="196" t="s">
        <v>138</v>
      </c>
      <c r="C94" s="191">
        <f>'1.1.A.sz.mell. (2)'!C94+'1.B.1sz.mell.'!C96+'1.C.1.sz.mell.'!C96</f>
        <v>11780902</v>
      </c>
    </row>
    <row r="95" spans="1:3" s="192" customFormat="1" ht="12" customHeight="1" thickBot="1">
      <c r="A95" s="168" t="s">
        <v>86</v>
      </c>
      <c r="B95" s="196" t="s">
        <v>108</v>
      </c>
      <c r="C95" s="191">
        <f>'1.1.A.sz.mell. (2)'!C95+'1.B.1sz.mell.'!C97+'1.C.1.sz.mell.'!C97</f>
        <v>51480189</v>
      </c>
    </row>
    <row r="96" spans="1:3" s="192" customFormat="1" ht="12" customHeight="1" thickBot="1">
      <c r="A96" s="168" t="s">
        <v>87</v>
      </c>
      <c r="B96" s="197" t="s">
        <v>139</v>
      </c>
      <c r="C96" s="191">
        <f>'1.1.A.sz.mell. (2)'!C96+'1.B.1sz.mell.'!C98+'1.C.1.sz.mell.'!C98</f>
        <v>7350000</v>
      </c>
    </row>
    <row r="97" spans="1:3" s="192" customFormat="1" ht="12" customHeight="1" thickBot="1">
      <c r="A97" s="168" t="s">
        <v>98</v>
      </c>
      <c r="B97" s="198" t="s">
        <v>140</v>
      </c>
      <c r="C97" s="191">
        <f>'1.1.A.sz.mell. (2)'!C97+'1.B.1sz.mell.'!C99+'1.C.1.sz.mell.'!C99</f>
        <v>11890639</v>
      </c>
    </row>
    <row r="98" spans="1:3" s="192" customFormat="1" ht="12" customHeight="1" thickBot="1">
      <c r="A98" s="168" t="s">
        <v>88</v>
      </c>
      <c r="B98" s="196" t="s">
        <v>323</v>
      </c>
      <c r="C98" s="191">
        <f>'1.1.A.sz.mell. (2)'!C98+'1.B.1sz.mell.'!C100+'1.C.1.sz.mell.'!C100</f>
        <v>180049</v>
      </c>
    </row>
    <row r="99" spans="1:3" s="192" customFormat="1" ht="12" customHeight="1" thickBot="1">
      <c r="A99" s="168" t="s">
        <v>89</v>
      </c>
      <c r="B99" s="199" t="s">
        <v>324</v>
      </c>
      <c r="C99" s="191">
        <f>'1.1.A.sz.mell. (2)'!C99+'1.B.1sz.mell.'!C101+'1.C.1.sz.mell.'!C101</f>
        <v>0</v>
      </c>
    </row>
    <row r="100" spans="1:3" s="192" customFormat="1" ht="12" customHeight="1" thickBot="1">
      <c r="A100" s="168" t="s">
        <v>99</v>
      </c>
      <c r="B100" s="200" t="s">
        <v>325</v>
      </c>
      <c r="C100" s="191">
        <f>'1.1.A.sz.mell. (2)'!C100+'1.B.1sz.mell.'!C102+'1.C.1.sz.mell.'!C102</f>
        <v>0</v>
      </c>
    </row>
    <row r="101" spans="1:3" s="192" customFormat="1" ht="12" customHeight="1" thickBot="1">
      <c r="A101" s="168" t="s">
        <v>100</v>
      </c>
      <c r="B101" s="200" t="s">
        <v>326</v>
      </c>
      <c r="C101" s="191">
        <f>'1.1.A.sz.mell. (2)'!C101+'1.B.1sz.mell.'!C103+'1.C.1.sz.mell.'!C103</f>
        <v>0</v>
      </c>
    </row>
    <row r="102" spans="1:3" s="192" customFormat="1" ht="12" customHeight="1" thickBot="1">
      <c r="A102" s="168" t="s">
        <v>101</v>
      </c>
      <c r="B102" s="199" t="s">
        <v>327</v>
      </c>
      <c r="C102" s="191">
        <f>'1.1.A.sz.mell. (2)'!C102+'1.B.1sz.mell.'!C104+'1.C.1.sz.mell.'!C104</f>
        <v>11710590</v>
      </c>
    </row>
    <row r="103" spans="1:3" s="192" customFormat="1" ht="12" customHeight="1" thickBot="1">
      <c r="A103" s="168" t="s">
        <v>102</v>
      </c>
      <c r="B103" s="199" t="s">
        <v>328</v>
      </c>
      <c r="C103" s="191">
        <f>'1.1.A.sz.mell. (2)'!C103+'1.B.1sz.mell.'!C105+'1.C.1.sz.mell.'!C105</f>
        <v>0</v>
      </c>
    </row>
    <row r="104" spans="1:3" s="192" customFormat="1" ht="12" customHeight="1" thickBot="1">
      <c r="A104" s="168" t="s">
        <v>104</v>
      </c>
      <c r="B104" s="200" t="s">
        <v>329</v>
      </c>
      <c r="C104" s="191">
        <f>'1.1.A.sz.mell. (2)'!C104+'1.B.1sz.mell.'!C106+'1.C.1.sz.mell.'!C106</f>
        <v>0</v>
      </c>
    </row>
    <row r="105" spans="1:3" s="192" customFormat="1" ht="12" customHeight="1" thickBot="1">
      <c r="A105" s="201" t="s">
        <v>141</v>
      </c>
      <c r="B105" s="202" t="s">
        <v>330</v>
      </c>
      <c r="C105" s="191">
        <f>'1.1.A.sz.mell. (2)'!C105+'1.B.1sz.mell.'!C107+'1.C.1.sz.mell.'!C107</f>
        <v>0</v>
      </c>
    </row>
    <row r="106" spans="1:3" s="192" customFormat="1" ht="12" customHeight="1" thickBot="1">
      <c r="A106" s="168" t="s">
        <v>331</v>
      </c>
      <c r="B106" s="202" t="s">
        <v>332</v>
      </c>
      <c r="C106" s="191">
        <f>'1.1.A.sz.mell. (2)'!C106+'1.B.1sz.mell.'!C108+'1.C.1.sz.mell.'!C108</f>
        <v>0</v>
      </c>
    </row>
    <row r="107" spans="1:3" s="192" customFormat="1" ht="12" customHeight="1" thickBot="1">
      <c r="A107" s="203" t="s">
        <v>333</v>
      </c>
      <c r="B107" s="204" t="s">
        <v>334</v>
      </c>
      <c r="C107" s="191">
        <f>'1.1.A.sz.mell. (2)'!C107+'1.B.1sz.mell.'!C109+'1.C.1.sz.mell.'!C109</f>
        <v>0</v>
      </c>
    </row>
    <row r="108" spans="1:3" s="192" customFormat="1" ht="12" customHeight="1" thickBot="1">
      <c r="A108" s="161" t="s">
        <v>14</v>
      </c>
      <c r="B108" s="206" t="s">
        <v>415</v>
      </c>
      <c r="C108" s="191">
        <f>'1.1.A.sz.mell. (2)'!C108+'1.B.1sz.mell.'!C110+'1.C.1.sz.mell.'!C110</f>
        <v>101261087</v>
      </c>
    </row>
    <row r="109" spans="1:3" s="192" customFormat="1" ht="12" customHeight="1" thickBot="1">
      <c r="A109" s="165" t="s">
        <v>90</v>
      </c>
      <c r="B109" s="196" t="s">
        <v>172</v>
      </c>
      <c r="C109" s="191">
        <f>'1.1.A.sz.mell. (2)'!C109+'1.B.1sz.mell.'!C111+'1.C.1.sz.mell.'!C111</f>
        <v>2947670</v>
      </c>
    </row>
    <row r="110" spans="1:3" s="192" customFormat="1" ht="12" customHeight="1" thickBot="1">
      <c r="A110" s="165" t="s">
        <v>91</v>
      </c>
      <c r="B110" s="207" t="s">
        <v>335</v>
      </c>
      <c r="C110" s="191">
        <f>'1.1.A.sz.mell. (2)'!C110+'1.B.1sz.mell.'!C112+'1.C.1.sz.mell.'!C112</f>
        <v>0</v>
      </c>
    </row>
    <row r="111" spans="1:3" s="192" customFormat="1" ht="12" customHeight="1" thickBot="1">
      <c r="A111" s="165" t="s">
        <v>92</v>
      </c>
      <c r="B111" s="207" t="s">
        <v>142</v>
      </c>
      <c r="C111" s="191">
        <f>'1.1.A.sz.mell. (2)'!C111+'1.B.1sz.mell.'!C113+'1.C.1.sz.mell.'!C113</f>
        <v>98313417</v>
      </c>
    </row>
    <row r="112" spans="1:3" s="192" customFormat="1" ht="12" customHeight="1" thickBot="1">
      <c r="A112" s="165" t="s">
        <v>93</v>
      </c>
      <c r="B112" s="207" t="s">
        <v>336</v>
      </c>
      <c r="C112" s="191">
        <f>'1.1.A.sz.mell. (2)'!C112+'1.B.1sz.mell.'!C114+'1.C.1.sz.mell.'!C114</f>
        <v>0</v>
      </c>
    </row>
    <row r="113" spans="1:3" s="192" customFormat="1" ht="12" customHeight="1" thickBot="1">
      <c r="A113" s="165" t="s">
        <v>94</v>
      </c>
      <c r="B113" s="209" t="s">
        <v>174</v>
      </c>
      <c r="C113" s="191">
        <f>'1.1.A.sz.mell. (2)'!C113+'1.B.1sz.mell.'!C115+'1.C.1.sz.mell.'!C115</f>
        <v>0</v>
      </c>
    </row>
    <row r="114" spans="1:3" s="192" customFormat="1" ht="12" customHeight="1" thickBot="1">
      <c r="A114" s="165" t="s">
        <v>103</v>
      </c>
      <c r="B114" s="210" t="s">
        <v>337</v>
      </c>
      <c r="C114" s="191">
        <f>'1.1.A.sz.mell. (2)'!C114+'1.B.1sz.mell.'!C116+'1.C.1.sz.mell.'!C116</f>
        <v>0</v>
      </c>
    </row>
    <row r="115" spans="1:3" s="192" customFormat="1" ht="12" customHeight="1" thickBot="1">
      <c r="A115" s="165" t="s">
        <v>105</v>
      </c>
      <c r="B115" s="211" t="s">
        <v>338</v>
      </c>
      <c r="C115" s="191">
        <f>'1.1.A.sz.mell. (2)'!C115+'1.B.1sz.mell.'!C117+'1.C.1.sz.mell.'!C117</f>
        <v>0</v>
      </c>
    </row>
    <row r="116" spans="1:3" s="192" customFormat="1" ht="12.75" thickBot="1">
      <c r="A116" s="165" t="s">
        <v>143</v>
      </c>
      <c r="B116" s="200" t="s">
        <v>326</v>
      </c>
      <c r="C116" s="191">
        <f>'1.1.A.sz.mell. (2)'!C116+'1.B.1sz.mell.'!C118+'1.C.1.sz.mell.'!C118</f>
        <v>0</v>
      </c>
    </row>
    <row r="117" spans="1:3" s="192" customFormat="1" ht="12" customHeight="1" thickBot="1">
      <c r="A117" s="165" t="s">
        <v>144</v>
      </c>
      <c r="B117" s="200" t="s">
        <v>339</v>
      </c>
      <c r="C117" s="191">
        <f>'1.1.A.sz.mell. (2)'!C117+'1.B.1sz.mell.'!C119+'1.C.1.sz.mell.'!C119</f>
        <v>0</v>
      </c>
    </row>
    <row r="118" spans="1:3" s="192" customFormat="1" ht="12" customHeight="1" thickBot="1">
      <c r="A118" s="165" t="s">
        <v>145</v>
      </c>
      <c r="B118" s="200" t="s">
        <v>340</v>
      </c>
      <c r="C118" s="191">
        <f>'1.1.A.sz.mell. (2)'!C118+'1.B.1sz.mell.'!C120+'1.C.1.sz.mell.'!C120</f>
        <v>0</v>
      </c>
    </row>
    <row r="119" spans="1:3" s="192" customFormat="1" ht="12" customHeight="1" thickBot="1">
      <c r="A119" s="165" t="s">
        <v>341</v>
      </c>
      <c r="B119" s="200" t="s">
        <v>329</v>
      </c>
      <c r="C119" s="191">
        <f>'1.1.A.sz.mell. (2)'!C119+'1.B.1sz.mell.'!C121+'1.C.1.sz.mell.'!C121</f>
        <v>0</v>
      </c>
    </row>
    <row r="120" spans="1:3" s="192" customFormat="1" ht="12" customHeight="1" thickBot="1">
      <c r="A120" s="165" t="s">
        <v>342</v>
      </c>
      <c r="B120" s="200" t="s">
        <v>343</v>
      </c>
      <c r="C120" s="191">
        <f>'1.1.A.sz.mell. (2)'!C120+'1.B.1sz.mell.'!C122+'1.C.1.sz.mell.'!C122</f>
        <v>0</v>
      </c>
    </row>
    <row r="121" spans="1:3" s="192" customFormat="1" ht="12.75" thickBot="1">
      <c r="A121" s="201" t="s">
        <v>344</v>
      </c>
      <c r="B121" s="200" t="s">
        <v>345</v>
      </c>
      <c r="C121" s="191">
        <f>'1.1.A.sz.mell. (2)'!C121+'1.B.1sz.mell.'!C123+'1.C.1.sz.mell.'!C123</f>
        <v>0</v>
      </c>
    </row>
    <row r="122" spans="1:3" s="192" customFormat="1" ht="12" customHeight="1" thickBot="1">
      <c r="A122" s="161" t="s">
        <v>15</v>
      </c>
      <c r="B122" s="213" t="s">
        <v>346</v>
      </c>
      <c r="C122" s="191">
        <f>'1.1.A.sz.mell. (2)'!C122+'1.B.1sz.mell.'!C124+'1.C.1.sz.mell.'!C124</f>
        <v>1643280</v>
      </c>
    </row>
    <row r="123" spans="1:3" s="192" customFormat="1" ht="12" customHeight="1" thickBot="1">
      <c r="A123" s="165" t="s">
        <v>73</v>
      </c>
      <c r="B123" s="214" t="s">
        <v>50</v>
      </c>
      <c r="C123" s="191">
        <f>'1.1.A.sz.mell. (2)'!C123+'1.B.1sz.mell.'!C125+'1.C.1.sz.mell.'!C125</f>
        <v>1643280</v>
      </c>
    </row>
    <row r="124" spans="1:3" s="192" customFormat="1" ht="12" customHeight="1" thickBot="1">
      <c r="A124" s="171" t="s">
        <v>74</v>
      </c>
      <c r="B124" s="207" t="s">
        <v>51</v>
      </c>
      <c r="C124" s="191">
        <f>'1.1.A.sz.mell. (2)'!C124+'1.B.1sz.mell.'!C126+'1.C.1.sz.mell.'!C126</f>
        <v>0</v>
      </c>
    </row>
    <row r="125" spans="1:3" s="192" customFormat="1" ht="12" customHeight="1" thickBot="1">
      <c r="A125" s="161" t="s">
        <v>16</v>
      </c>
      <c r="B125" s="213" t="s">
        <v>347</v>
      </c>
      <c r="C125" s="191">
        <f>'1.1.A.sz.mell. (2)'!C125+'1.B.1sz.mell.'!C127+'1.C.1.sz.mell.'!C127</f>
        <v>241872835</v>
      </c>
    </row>
    <row r="126" spans="1:3" s="192" customFormat="1" ht="12" customHeight="1" thickBot="1">
      <c r="A126" s="161" t="s">
        <v>17</v>
      </c>
      <c r="B126" s="213" t="s">
        <v>348</v>
      </c>
      <c r="C126" s="191">
        <f>'1.1.A.sz.mell. (2)'!C126+'1.B.1sz.mell.'!C128+'1.C.1.sz.mell.'!C128</f>
        <v>0</v>
      </c>
    </row>
    <row r="127" spans="1:3" s="192" customFormat="1" ht="12" customHeight="1" thickBot="1">
      <c r="A127" s="165" t="s">
        <v>77</v>
      </c>
      <c r="B127" s="214" t="s">
        <v>349</v>
      </c>
      <c r="C127" s="191">
        <f>'1.1.A.sz.mell. (2)'!C127+'1.B.1sz.mell.'!C129+'1.C.1.sz.mell.'!C129</f>
        <v>0</v>
      </c>
    </row>
    <row r="128" spans="1:3" s="192" customFormat="1" ht="12" customHeight="1" thickBot="1">
      <c r="A128" s="165" t="s">
        <v>78</v>
      </c>
      <c r="B128" s="214" t="s">
        <v>350</v>
      </c>
      <c r="C128" s="191">
        <f>'1.1.A.sz.mell. (2)'!C128+'1.B.1sz.mell.'!C130+'1.C.1.sz.mell.'!C130</f>
        <v>0</v>
      </c>
    </row>
    <row r="129" spans="1:3" s="192" customFormat="1" ht="12" customHeight="1" thickBot="1">
      <c r="A129" s="201" t="s">
        <v>79</v>
      </c>
      <c r="B129" s="215" t="s">
        <v>351</v>
      </c>
      <c r="C129" s="191">
        <f>'1.1.A.sz.mell. (2)'!C129+'1.B.1sz.mell.'!C131+'1.C.1.sz.mell.'!C131</f>
        <v>0</v>
      </c>
    </row>
    <row r="130" spans="1:3" s="192" customFormat="1" ht="12" customHeight="1" thickBot="1">
      <c r="A130" s="161" t="s">
        <v>18</v>
      </c>
      <c r="B130" s="213" t="s">
        <v>352</v>
      </c>
      <c r="C130" s="191">
        <f>'1.1.A.sz.mell. (2)'!C130+'1.B.1sz.mell.'!C132+'1.C.1.sz.mell.'!C132</f>
        <v>0</v>
      </c>
    </row>
    <row r="131" spans="1:3" s="192" customFormat="1" ht="12" customHeight="1" thickBot="1">
      <c r="A131" s="165" t="s">
        <v>80</v>
      </c>
      <c r="B131" s="214" t="s">
        <v>353</v>
      </c>
      <c r="C131" s="191">
        <f>'1.1.A.sz.mell. (2)'!C131+'1.B.1sz.mell.'!C133+'1.C.1.sz.mell.'!C133</f>
        <v>0</v>
      </c>
    </row>
    <row r="132" spans="1:3" s="192" customFormat="1" ht="12" customHeight="1" thickBot="1">
      <c r="A132" s="165" t="s">
        <v>81</v>
      </c>
      <c r="B132" s="214" t="s">
        <v>354</v>
      </c>
      <c r="C132" s="191">
        <f>'1.1.A.sz.mell. (2)'!C132+'1.B.1sz.mell.'!C134+'1.C.1.sz.mell.'!C134</f>
        <v>0</v>
      </c>
    </row>
    <row r="133" spans="1:3" s="192" customFormat="1" ht="12" customHeight="1" thickBot="1">
      <c r="A133" s="165" t="s">
        <v>257</v>
      </c>
      <c r="B133" s="214" t="s">
        <v>355</v>
      </c>
      <c r="C133" s="191">
        <f>'1.1.A.sz.mell. (2)'!C133+'1.B.1sz.mell.'!C135+'1.C.1.sz.mell.'!C135</f>
        <v>0</v>
      </c>
    </row>
    <row r="134" spans="1:3" s="192" customFormat="1" ht="12" customHeight="1" thickBot="1">
      <c r="A134" s="201" t="s">
        <v>259</v>
      </c>
      <c r="B134" s="215" t="s">
        <v>356</v>
      </c>
      <c r="C134" s="191">
        <f>'1.1.A.sz.mell. (2)'!C134+'1.B.1sz.mell.'!C136+'1.C.1.sz.mell.'!C136</f>
        <v>0</v>
      </c>
    </row>
    <row r="135" spans="1:3" s="192" customFormat="1" ht="12" customHeight="1" thickBot="1">
      <c r="A135" s="161" t="s">
        <v>19</v>
      </c>
      <c r="B135" s="213" t="s">
        <v>357</v>
      </c>
      <c r="C135" s="191">
        <f>C136+C137+C138</f>
        <v>2445881</v>
      </c>
    </row>
    <row r="136" spans="1:3" s="192" customFormat="1" ht="12" customHeight="1" thickBot="1">
      <c r="A136" s="165" t="s">
        <v>82</v>
      </c>
      <c r="B136" s="214" t="s">
        <v>358</v>
      </c>
      <c r="C136" s="191">
        <f>'1.1.A.sz.mell. (2)'!C136+'1.B.1sz.mell.'!C138+'1.C.1.sz.mell.'!C138</f>
        <v>0</v>
      </c>
    </row>
    <row r="137" spans="1:3" s="192" customFormat="1" ht="12" customHeight="1" thickBot="1">
      <c r="A137" s="165" t="s">
        <v>83</v>
      </c>
      <c r="B137" s="214" t="s">
        <v>359</v>
      </c>
      <c r="C137" s="191">
        <f>'1.1.A.sz.mell. (2)'!C137+'1.B.1sz.mell.'!C139+'1.C.1.sz.mell.'!C139</f>
        <v>2445881</v>
      </c>
    </row>
    <row r="138" spans="1:3" s="192" customFormat="1" ht="12" customHeight="1" thickBot="1">
      <c r="A138" s="165" t="s">
        <v>266</v>
      </c>
      <c r="B138" s="214" t="s">
        <v>360</v>
      </c>
      <c r="C138" s="191">
        <f>'1.1.A.sz.mell. (2)'!C138+'1.B.1sz.mell.'!C140+'1.C.1.sz.mell.'!C140</f>
        <v>0</v>
      </c>
    </row>
    <row r="139" spans="1:3" s="192" customFormat="1" ht="12" customHeight="1" thickBot="1">
      <c r="A139" s="306" t="s">
        <v>268</v>
      </c>
      <c r="B139" s="196" t="s">
        <v>361</v>
      </c>
      <c r="C139" s="191">
        <f>'1.1.A.sz.mell. (2)'!C139+'1.B.1sz.mell.'!C141+'1.C.1.sz.mell.'!C141</f>
        <v>0</v>
      </c>
    </row>
    <row r="140" spans="1:3" s="192" customFormat="1" ht="12" customHeight="1" thickBot="1">
      <c r="A140" s="305" t="s">
        <v>434</v>
      </c>
      <c r="B140" s="214" t="s">
        <v>430</v>
      </c>
      <c r="C140" s="191"/>
    </row>
    <row r="141" spans="1:3" s="192" customFormat="1" ht="12" customHeight="1" thickBot="1">
      <c r="A141" s="303" t="s">
        <v>20</v>
      </c>
      <c r="B141" s="304" t="s">
        <v>362</v>
      </c>
      <c r="C141" s="191">
        <f>'1.1.A.sz.mell. (2)'!C141+'1.B.1sz.mell.'!C143+'1.C.1.sz.mell.'!C143</f>
        <v>0</v>
      </c>
    </row>
    <row r="142" spans="1:3" s="192" customFormat="1" ht="12" customHeight="1" thickBot="1">
      <c r="A142" s="165" t="s">
        <v>136</v>
      </c>
      <c r="B142" s="214" t="s">
        <v>363</v>
      </c>
      <c r="C142" s="191">
        <f>'1.1.A.sz.mell. (2)'!C142+'1.B.1sz.mell.'!C144+'1.C.1.sz.mell.'!C144</f>
        <v>0</v>
      </c>
    </row>
    <row r="143" spans="1:3" s="192" customFormat="1" ht="12" customHeight="1" thickBot="1">
      <c r="A143" s="165" t="s">
        <v>137</v>
      </c>
      <c r="B143" s="214" t="s">
        <v>364</v>
      </c>
      <c r="C143" s="191">
        <f>'1.1.A.sz.mell. (2)'!C143+'1.B.1sz.mell.'!C145+'1.C.1.sz.mell.'!C145</f>
        <v>0</v>
      </c>
    </row>
    <row r="144" spans="1:3" s="192" customFormat="1" ht="12" customHeight="1" thickBot="1">
      <c r="A144" s="165" t="s">
        <v>173</v>
      </c>
      <c r="B144" s="214" t="s">
        <v>365</v>
      </c>
      <c r="C144" s="191">
        <f>'1.1.A.sz.mell. (2)'!C144+'1.B.1sz.mell.'!C146+'1.C.1.sz.mell.'!C146</f>
        <v>0</v>
      </c>
    </row>
    <row r="145" spans="1:3" s="192" customFormat="1" ht="12" customHeight="1" thickBot="1">
      <c r="A145" s="165" t="s">
        <v>274</v>
      </c>
      <c r="B145" s="214" t="s">
        <v>366</v>
      </c>
      <c r="C145" s="191">
        <f>'1.1.A.sz.mell. (2)'!C145+'1.B.1sz.mell.'!C147+'1.C.1.sz.mell.'!C147</f>
        <v>0</v>
      </c>
    </row>
    <row r="146" spans="1:9" s="192" customFormat="1" ht="15" customHeight="1" thickBot="1">
      <c r="A146" s="161" t="s">
        <v>21</v>
      </c>
      <c r="B146" s="213" t="s">
        <v>367</v>
      </c>
      <c r="C146" s="191">
        <f>C135+C141</f>
        <v>2445881</v>
      </c>
      <c r="F146" s="217"/>
      <c r="G146" s="218"/>
      <c r="H146" s="218"/>
      <c r="I146" s="218"/>
    </row>
    <row r="147" spans="1:3" s="164" customFormat="1" ht="12.75" customHeight="1" thickBot="1">
      <c r="A147" s="219" t="s">
        <v>22</v>
      </c>
      <c r="B147" s="127" t="s">
        <v>368</v>
      </c>
      <c r="C147" s="143">
        <f>C125+C146</f>
        <v>244318716</v>
      </c>
    </row>
    <row r="148" ht="7.5" customHeight="1"/>
    <row r="149" spans="1:3" ht="15.75">
      <c r="A149" s="434" t="s">
        <v>369</v>
      </c>
      <c r="B149" s="434"/>
      <c r="C149" s="434"/>
    </row>
    <row r="150" spans="1:3" ht="15" customHeight="1" thickBot="1">
      <c r="A150" s="428" t="s">
        <v>117</v>
      </c>
      <c r="B150" s="428"/>
      <c r="C150" s="112" t="s">
        <v>9</v>
      </c>
    </row>
    <row r="151" spans="1:4" ht="13.5" customHeight="1" thickBot="1">
      <c r="A151" s="3">
        <v>1</v>
      </c>
      <c r="B151" s="7" t="s">
        <v>370</v>
      </c>
      <c r="C151" s="110">
        <f>+C62-C125</f>
        <v>-20472878</v>
      </c>
      <c r="D151" s="144"/>
    </row>
    <row r="152" spans="1:3" ht="27.75" customHeight="1" thickBot="1">
      <c r="A152" s="3" t="s">
        <v>14</v>
      </c>
      <c r="B152" s="7" t="s">
        <v>371</v>
      </c>
      <c r="C152" s="110">
        <f>+C85-C146</f>
        <v>28432861</v>
      </c>
    </row>
  </sheetData>
  <sheetProtection/>
  <mergeCells count="8">
    <mergeCell ref="A149:C149"/>
    <mergeCell ref="A150:B150"/>
    <mergeCell ref="A1:C1"/>
    <mergeCell ref="A2:F2"/>
    <mergeCell ref="A3:C3"/>
    <mergeCell ref="A4:B4"/>
    <mergeCell ref="A88:C88"/>
    <mergeCell ref="A89:B89"/>
  </mergeCells>
  <printOptions/>
  <pageMargins left="0.7874015748031497" right="0.7874015748031497" top="0.74" bottom="0.79" header="0.5118110236220472" footer="0.5118110236220472"/>
  <pageSetup fitToHeight="2" fitToWidth="3" horizontalDpi="600" verticalDpi="600" orientation="portrait" paperSize="9" scale="64" r:id="rId1"/>
  <rowBreaks count="1" manualBreakCount="1">
    <brk id="8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125" style="128" bestFit="1" customWidth="1"/>
    <col min="2" max="2" width="78.375" style="128" bestFit="1" customWidth="1"/>
    <col min="3" max="3" width="15.125" style="129" customWidth="1"/>
    <col min="4" max="4" width="14.375" style="129" customWidth="1"/>
    <col min="5" max="6" width="17.875" style="129" bestFit="1" customWidth="1"/>
    <col min="7" max="16384" width="9.375" style="136" customWidth="1"/>
  </cols>
  <sheetData>
    <row r="1" spans="1:6" ht="14.25" customHeight="1">
      <c r="A1" s="429" t="s">
        <v>559</v>
      </c>
      <c r="B1" s="430"/>
      <c r="C1" s="430"/>
      <c r="D1" s="135"/>
      <c r="E1" s="135"/>
      <c r="F1" s="135"/>
    </row>
    <row r="2" spans="1:6" ht="14.25" customHeight="1">
      <c r="A2" s="433" t="s">
        <v>501</v>
      </c>
      <c r="B2" s="433"/>
      <c r="C2" s="433"/>
      <c r="D2" s="320"/>
      <c r="E2" s="320"/>
      <c r="F2" s="320"/>
    </row>
    <row r="3" spans="1:6" ht="15.75" customHeight="1">
      <c r="A3" s="431" t="s">
        <v>10</v>
      </c>
      <c r="B3" s="431"/>
      <c r="C3" s="431"/>
      <c r="D3" s="136"/>
      <c r="E3" s="136"/>
      <c r="F3" s="136"/>
    </row>
    <row r="4" spans="1:6" ht="15.75" customHeight="1" thickBot="1">
      <c r="A4" s="428" t="s">
        <v>115</v>
      </c>
      <c r="B4" s="428"/>
      <c r="C4" s="410" t="s">
        <v>9</v>
      </c>
      <c r="D4" s="410" t="s">
        <v>9</v>
      </c>
      <c r="E4" s="410" t="s">
        <v>9</v>
      </c>
      <c r="F4" s="410" t="s">
        <v>9</v>
      </c>
    </row>
    <row r="5" spans="1:6" ht="24.75" thickBot="1">
      <c r="A5" s="4" t="s">
        <v>59</v>
      </c>
      <c r="B5" s="5" t="s">
        <v>12</v>
      </c>
      <c r="C5" s="14" t="s">
        <v>479</v>
      </c>
      <c r="D5" s="14" t="s">
        <v>480</v>
      </c>
      <c r="E5" s="14" t="s">
        <v>498</v>
      </c>
      <c r="F5" s="14" t="s">
        <v>520</v>
      </c>
    </row>
    <row r="6" spans="1:6" s="140" customFormat="1" ht="11.25" customHeight="1" thickBot="1">
      <c r="A6" s="137">
        <v>1</v>
      </c>
      <c r="B6" s="138">
        <v>2</v>
      </c>
      <c r="C6" s="139">
        <v>3</v>
      </c>
      <c r="D6" s="139">
        <v>3</v>
      </c>
      <c r="E6" s="139">
        <v>3</v>
      </c>
      <c r="F6" s="139">
        <v>3</v>
      </c>
    </row>
    <row r="7" spans="1:6" s="164" customFormat="1" ht="12" customHeight="1" thickBot="1">
      <c r="A7" s="161" t="s">
        <v>13</v>
      </c>
      <c r="B7" s="162" t="s">
        <v>207</v>
      </c>
      <c r="C7" s="163">
        <f>'1.A.sz.mell. (2)'!C7+'1.B.sz.mell.'!C8+'1.C.sz.mell.'!C8</f>
        <v>81985674</v>
      </c>
      <c r="D7" s="163">
        <v>81985674</v>
      </c>
      <c r="E7" s="163">
        <v>81985674</v>
      </c>
      <c r="F7" s="163">
        <v>81985674</v>
      </c>
    </row>
    <row r="8" spans="1:6" s="164" customFormat="1" ht="12" customHeight="1" thickBot="1">
      <c r="A8" s="165" t="s">
        <v>84</v>
      </c>
      <c r="B8" s="166" t="s">
        <v>208</v>
      </c>
      <c r="C8" s="163">
        <f>'1.A.sz.mell. (2)'!C8+'1.B.sz.mell.'!C9+'1.C.sz.mell.'!C9</f>
        <v>20921964</v>
      </c>
      <c r="D8" s="163">
        <v>20921960</v>
      </c>
      <c r="E8" s="163">
        <v>20921960</v>
      </c>
      <c r="F8" s="163">
        <v>20921960</v>
      </c>
    </row>
    <row r="9" spans="1:6" s="164" customFormat="1" ht="12" customHeight="1" thickBot="1">
      <c r="A9" s="168" t="s">
        <v>85</v>
      </c>
      <c r="B9" s="169" t="s">
        <v>209</v>
      </c>
      <c r="C9" s="163">
        <f>'1.A.sz.mell. (2)'!C9+'1.B.sz.mell.'!C10+'1.C.sz.mell.'!C10</f>
        <v>29160750</v>
      </c>
      <c r="D9" s="163">
        <v>29160750</v>
      </c>
      <c r="E9" s="163">
        <v>29160750</v>
      </c>
      <c r="F9" s="163">
        <v>29160750</v>
      </c>
    </row>
    <row r="10" spans="1:6" s="164" customFormat="1" ht="12" customHeight="1" thickBot="1">
      <c r="A10" s="168" t="s">
        <v>86</v>
      </c>
      <c r="B10" s="169" t="s">
        <v>210</v>
      </c>
      <c r="C10" s="163">
        <f>'1.A.sz.mell. (2)'!C10+'1.B.sz.mell.'!C11+'1.C.sz.mell.'!C11</f>
        <v>18914649</v>
      </c>
      <c r="D10" s="163">
        <v>18914649</v>
      </c>
      <c r="E10" s="163">
        <v>18914649</v>
      </c>
      <c r="F10" s="163">
        <v>18914649</v>
      </c>
    </row>
    <row r="11" spans="1:6" s="164" customFormat="1" ht="12" customHeight="1" thickBot="1">
      <c r="A11" s="168" t="s">
        <v>87</v>
      </c>
      <c r="B11" s="169" t="s">
        <v>211</v>
      </c>
      <c r="C11" s="163">
        <f>'1.A.sz.mell. (2)'!C11+'1.B.sz.mell.'!C12+'1.C.sz.mell.'!C12</f>
        <v>2042480</v>
      </c>
      <c r="D11" s="163">
        <v>2042480</v>
      </c>
      <c r="E11" s="163">
        <v>2042480</v>
      </c>
      <c r="F11" s="163">
        <v>2042480</v>
      </c>
    </row>
    <row r="12" spans="1:6" s="164" customFormat="1" ht="12" customHeight="1" thickBot="1">
      <c r="A12" s="168" t="s">
        <v>109</v>
      </c>
      <c r="B12" s="169" t="s">
        <v>212</v>
      </c>
      <c r="C12" s="163">
        <f>'1.A.sz.mell. (2)'!C12+'1.B.sz.mell.'!C13+'1.C.sz.mell.'!C13</f>
        <v>0</v>
      </c>
      <c r="D12" s="163">
        <f>'1.A.sz.mell. (2)'!D12+'1.B.sz.mell.'!D13+'1.C.sz.mell.'!D13</f>
        <v>0</v>
      </c>
      <c r="E12" s="170"/>
      <c r="F12" s="170"/>
    </row>
    <row r="13" spans="1:6" s="164" customFormat="1" ht="12" customHeight="1" thickBot="1">
      <c r="A13" s="171" t="s">
        <v>88</v>
      </c>
      <c r="B13" s="172" t="s">
        <v>213</v>
      </c>
      <c r="C13" s="163">
        <f>'1.A.sz.mell. (2)'!C13+'1.B.sz.mell.'!C14+'1.C.sz.mell.'!C14</f>
        <v>10945831</v>
      </c>
      <c r="D13" s="163">
        <v>10945681</v>
      </c>
      <c r="E13" s="163">
        <v>10945681</v>
      </c>
      <c r="F13" s="163">
        <v>10945681</v>
      </c>
    </row>
    <row r="14" spans="1:6" s="164" customFormat="1" ht="12" customHeight="1" thickBot="1">
      <c r="A14" s="161" t="s">
        <v>14</v>
      </c>
      <c r="B14" s="173" t="s">
        <v>214</v>
      </c>
      <c r="C14" s="163">
        <f>'1.A.sz.mell. (2)'!C14+'1.B.sz.mell.'!C15+'1.C.sz.mell.'!C15</f>
        <v>48903497</v>
      </c>
      <c r="D14" s="163">
        <f>+D15+D16+D17+D18+D19</f>
        <v>48908497</v>
      </c>
      <c r="E14" s="163">
        <f>+E15+E16+E17+E18+E19</f>
        <v>48908497</v>
      </c>
      <c r="F14" s="163">
        <f>+F15+F16+F17+F18+F19</f>
        <v>48908497</v>
      </c>
    </row>
    <row r="15" spans="1:6" s="164" customFormat="1" ht="12" customHeight="1" thickBot="1">
      <c r="A15" s="165" t="s">
        <v>90</v>
      </c>
      <c r="B15" s="166" t="s">
        <v>215</v>
      </c>
      <c r="C15" s="163">
        <f>'1.A.sz.mell. (2)'!C15+'1.B.sz.mell.'!C16+'1.C.sz.mell.'!C16</f>
        <v>0</v>
      </c>
      <c r="D15" s="167"/>
      <c r="E15" s="167"/>
      <c r="F15" s="167"/>
    </row>
    <row r="16" spans="1:6" s="164" customFormat="1" ht="12" customHeight="1" thickBot="1">
      <c r="A16" s="168" t="s">
        <v>91</v>
      </c>
      <c r="B16" s="169" t="s">
        <v>216</v>
      </c>
      <c r="C16" s="163">
        <f>'1.A.sz.mell. (2)'!C16+'1.B.sz.mell.'!C17+'1.C.sz.mell.'!C17</f>
        <v>0</v>
      </c>
      <c r="D16" s="170"/>
      <c r="E16" s="170"/>
      <c r="F16" s="170"/>
    </row>
    <row r="17" spans="1:6" s="164" customFormat="1" ht="12" customHeight="1" thickBot="1">
      <c r="A17" s="168" t="s">
        <v>92</v>
      </c>
      <c r="B17" s="169" t="s">
        <v>217</v>
      </c>
      <c r="C17" s="163">
        <f>'1.A.sz.mell. (2)'!C17+'1.B.sz.mell.'!C18+'1.C.sz.mell.'!C18</f>
        <v>0</v>
      </c>
      <c r="D17" s="170"/>
      <c r="E17" s="170"/>
      <c r="F17" s="170"/>
    </row>
    <row r="18" spans="1:6" s="164" customFormat="1" ht="12" customHeight="1" thickBot="1">
      <c r="A18" s="168" t="s">
        <v>93</v>
      </c>
      <c r="B18" s="169" t="s">
        <v>218</v>
      </c>
      <c r="C18" s="163">
        <f>'1.A.sz.mell. (2)'!C18+'1.B.sz.mell.'!C19+'1.C.sz.mell.'!C19</f>
        <v>0</v>
      </c>
      <c r="D18" s="170"/>
      <c r="E18" s="170"/>
      <c r="F18" s="170"/>
    </row>
    <row r="19" spans="1:7" s="164" customFormat="1" ht="12" customHeight="1" thickBot="1">
      <c r="A19" s="168" t="s">
        <v>94</v>
      </c>
      <c r="B19" s="169" t="s">
        <v>219</v>
      </c>
      <c r="C19" s="163">
        <f>'1.A.sz.mell. (2)'!C19+'1.B.sz.mell.'!C20+'1.C.sz.mell.'!C20</f>
        <v>48903497</v>
      </c>
      <c r="D19" s="170">
        <v>48908497</v>
      </c>
      <c r="E19" s="170">
        <v>48908497</v>
      </c>
      <c r="F19" s="170">
        <v>48908497</v>
      </c>
      <c r="G19" s="170"/>
    </row>
    <row r="20" spans="1:6" s="164" customFormat="1" ht="12" customHeight="1" thickBot="1">
      <c r="A20" s="171" t="s">
        <v>103</v>
      </c>
      <c r="B20" s="172" t="s">
        <v>220</v>
      </c>
      <c r="C20" s="163">
        <f>'1.A.sz.mell. (2)'!C20+'1.B.sz.mell.'!C21+'1.C.sz.mell.'!C21</f>
        <v>0</v>
      </c>
      <c r="D20" s="174"/>
      <c r="E20" s="174"/>
      <c r="F20" s="174"/>
    </row>
    <row r="21" spans="1:6" s="164" customFormat="1" ht="12" customHeight="1" thickBot="1">
      <c r="A21" s="161" t="s">
        <v>15</v>
      </c>
      <c r="B21" s="162" t="s">
        <v>221</v>
      </c>
      <c r="C21" s="163">
        <f>'1.A.sz.mell. (2)'!C21+'1.B.sz.mell.'!C22+'1.C.sz.mell.'!C22</f>
        <v>70383436</v>
      </c>
      <c r="D21" s="163">
        <f>+D22+D23+D24+D25+D26</f>
        <v>0</v>
      </c>
      <c r="E21" s="163">
        <f>+E22+E23+E24+E25+E26</f>
        <v>0</v>
      </c>
      <c r="F21" s="163">
        <f>+F22+F23+F24+F25+F26</f>
        <v>0</v>
      </c>
    </row>
    <row r="22" spans="1:6" s="164" customFormat="1" ht="12" customHeight="1" thickBot="1">
      <c r="A22" s="165" t="s">
        <v>73</v>
      </c>
      <c r="B22" s="166" t="s">
        <v>222</v>
      </c>
      <c r="C22" s="163">
        <f>'1.A.sz.mell. (2)'!C22+'1.B.sz.mell.'!C23+'1.C.sz.mell.'!C23</f>
        <v>70383436</v>
      </c>
      <c r="D22" s="167"/>
      <c r="E22" s="167"/>
      <c r="F22" s="167"/>
    </row>
    <row r="23" spans="1:6" s="164" customFormat="1" ht="12" customHeight="1" thickBot="1">
      <c r="A23" s="168" t="s">
        <v>74</v>
      </c>
      <c r="B23" s="169" t="s">
        <v>223</v>
      </c>
      <c r="C23" s="163">
        <f>'1.A.sz.mell. (2)'!C23+'1.B.sz.mell.'!C24+'1.C.sz.mell.'!C24</f>
        <v>0</v>
      </c>
      <c r="D23" s="170"/>
      <c r="E23" s="170"/>
      <c r="F23" s="170"/>
    </row>
    <row r="24" spans="1:6" s="164" customFormat="1" ht="12" customHeight="1" thickBot="1">
      <c r="A24" s="168" t="s">
        <v>75</v>
      </c>
      <c r="B24" s="169" t="s">
        <v>224</v>
      </c>
      <c r="C24" s="163">
        <f>'1.A.sz.mell. (2)'!C24+'1.B.sz.mell.'!C25+'1.C.sz.mell.'!C25</f>
        <v>0</v>
      </c>
      <c r="D24" s="170"/>
      <c r="E24" s="170"/>
      <c r="F24" s="170"/>
    </row>
    <row r="25" spans="1:6" s="164" customFormat="1" ht="12" customHeight="1" thickBot="1">
      <c r="A25" s="168" t="s">
        <v>76</v>
      </c>
      <c r="B25" s="169" t="s">
        <v>225</v>
      </c>
      <c r="C25" s="163">
        <f>'1.A.sz.mell. (2)'!C25+'1.B.sz.mell.'!C26+'1.C.sz.mell.'!C26</f>
        <v>0</v>
      </c>
      <c r="D25" s="170"/>
      <c r="E25" s="170"/>
      <c r="F25" s="170"/>
    </row>
    <row r="26" spans="1:6" s="164" customFormat="1" ht="12" customHeight="1" thickBot="1">
      <c r="A26" s="168" t="s">
        <v>126</v>
      </c>
      <c r="B26" s="169" t="s">
        <v>226</v>
      </c>
      <c r="C26" s="163">
        <f>'1.A.sz.mell. (2)'!C26+'1.B.sz.mell.'!C27+'1.C.sz.mell.'!C27</f>
        <v>0</v>
      </c>
      <c r="D26" s="170"/>
      <c r="E26" s="170"/>
      <c r="F26" s="170"/>
    </row>
    <row r="27" spans="1:6" s="164" customFormat="1" ht="12" customHeight="1" thickBot="1">
      <c r="A27" s="171" t="s">
        <v>127</v>
      </c>
      <c r="B27" s="172" t="s">
        <v>227</v>
      </c>
      <c r="C27" s="163">
        <f>'1.A.sz.mell. (2)'!C27+'1.B.sz.mell.'!C28+'1.C.sz.mell.'!C28</f>
        <v>0</v>
      </c>
      <c r="D27" s="174"/>
      <c r="E27" s="174"/>
      <c r="F27" s="174"/>
    </row>
    <row r="28" spans="1:6" s="164" customFormat="1" ht="12" customHeight="1" thickBot="1">
      <c r="A28" s="161" t="s">
        <v>128</v>
      </c>
      <c r="B28" s="162" t="s">
        <v>228</v>
      </c>
      <c r="C28" s="163">
        <f>'1.A.sz.mell. (2)'!C28+'1.B.sz.mell.'!C29+'1.C.sz.mell.'!C29</f>
        <v>33550000</v>
      </c>
      <c r="D28" s="175">
        <v>33550000</v>
      </c>
      <c r="E28" s="175">
        <v>33550000</v>
      </c>
      <c r="F28" s="175">
        <v>33550000</v>
      </c>
    </row>
    <row r="29" spans="1:6" s="164" customFormat="1" ht="12" customHeight="1" thickBot="1">
      <c r="A29" s="165" t="s">
        <v>229</v>
      </c>
      <c r="B29" s="166" t="s">
        <v>230</v>
      </c>
      <c r="C29" s="163">
        <f>'1.A.sz.mell. (2)'!C29+'1.B.sz.mell.'!C30+'1.C.sz.mell.'!C30</f>
        <v>29400000</v>
      </c>
      <c r="D29" s="176">
        <v>29400000</v>
      </c>
      <c r="E29" s="176">
        <v>29400000</v>
      </c>
      <c r="F29" s="176">
        <v>29400000</v>
      </c>
    </row>
    <row r="30" spans="1:6" s="164" customFormat="1" ht="12" customHeight="1" thickBot="1">
      <c r="A30" s="168" t="s">
        <v>231</v>
      </c>
      <c r="B30" s="169" t="s">
        <v>232</v>
      </c>
      <c r="C30" s="163">
        <f>'1.A.sz.mell. (2)'!C30+'1.B.sz.mell.'!C31+'1.C.sz.mell.'!C31</f>
        <v>4400000</v>
      </c>
      <c r="D30" s="170">
        <v>4400000</v>
      </c>
      <c r="E30" s="170">
        <v>4400000</v>
      </c>
      <c r="F30" s="170">
        <v>4400000</v>
      </c>
    </row>
    <row r="31" spans="1:6" s="164" customFormat="1" ht="12" customHeight="1" thickBot="1">
      <c r="A31" s="168" t="s">
        <v>233</v>
      </c>
      <c r="B31" s="169" t="s">
        <v>234</v>
      </c>
      <c r="C31" s="163">
        <f>'1.A.sz.mell. (2)'!C31+'1.B.sz.mell.'!C32+'1.C.sz.mell.'!C32</f>
        <v>25000000</v>
      </c>
      <c r="D31" s="170">
        <v>25000000</v>
      </c>
      <c r="E31" s="170">
        <v>25000000</v>
      </c>
      <c r="F31" s="170">
        <v>25000000</v>
      </c>
    </row>
    <row r="32" spans="1:6" s="164" customFormat="1" ht="12" customHeight="1" thickBot="1">
      <c r="A32" s="168" t="s">
        <v>235</v>
      </c>
      <c r="B32" s="169" t="s">
        <v>236</v>
      </c>
      <c r="C32" s="163">
        <f>'1.A.sz.mell. (2)'!C32+'1.B.sz.mell.'!C33+'1.C.sz.mell.'!C33</f>
        <v>4000000</v>
      </c>
      <c r="D32" s="170">
        <v>4000000</v>
      </c>
      <c r="E32" s="170">
        <v>4000000</v>
      </c>
      <c r="F32" s="170">
        <v>4000000</v>
      </c>
    </row>
    <row r="33" spans="1:6" s="164" customFormat="1" ht="12" customHeight="1" thickBot="1">
      <c r="A33" s="168" t="s">
        <v>237</v>
      </c>
      <c r="B33" s="169" t="s">
        <v>238</v>
      </c>
      <c r="C33" s="163">
        <f>'1.A.sz.mell. (2)'!C33+'1.B.sz.mell.'!C34+'1.C.sz.mell.'!C34</f>
        <v>0</v>
      </c>
      <c r="D33" s="170"/>
      <c r="E33" s="170"/>
      <c r="F33" s="170"/>
    </row>
    <row r="34" spans="1:6" s="164" customFormat="1" ht="12" customHeight="1" thickBot="1">
      <c r="A34" s="171" t="s">
        <v>239</v>
      </c>
      <c r="B34" s="172" t="s">
        <v>240</v>
      </c>
      <c r="C34" s="163">
        <f>'1.A.sz.mell. (2)'!C34+'1.B.sz.mell.'!C35+'1.C.sz.mell.'!C35</f>
        <v>150000</v>
      </c>
      <c r="D34" s="174">
        <v>150000</v>
      </c>
      <c r="E34" s="174">
        <v>150000</v>
      </c>
      <c r="F34" s="174">
        <v>150000</v>
      </c>
    </row>
    <row r="35" spans="1:6" s="164" customFormat="1" ht="12" customHeight="1" thickBot="1">
      <c r="A35" s="161" t="s">
        <v>17</v>
      </c>
      <c r="B35" s="162" t="s">
        <v>241</v>
      </c>
      <c r="C35" s="163">
        <f>'1.A.sz.mell. (2)'!C35+'1.B.sz.mell.'!C36+'1.C.sz.mell.'!C36</f>
        <v>34012931</v>
      </c>
      <c r="D35" s="163">
        <f>SUM(D36:D45)</f>
        <v>25604090.9</v>
      </c>
      <c r="E35" s="163">
        <f>SUM(E36:E45)</f>
        <v>28130649.990000002</v>
      </c>
      <c r="F35" s="163">
        <f>SUM(F36:F45)</f>
        <v>30909864.989000008</v>
      </c>
    </row>
    <row r="36" spans="1:6" s="164" customFormat="1" ht="12" customHeight="1" thickBot="1">
      <c r="A36" s="165" t="s">
        <v>77</v>
      </c>
      <c r="B36" s="166" t="s">
        <v>242</v>
      </c>
      <c r="C36" s="163">
        <f>'1.A.sz.mell. (2)'!C36+'1.B.sz.mell.'!C37+'1.C.sz.mell.'!C37</f>
        <v>300000</v>
      </c>
      <c r="D36" s="167">
        <v>300000</v>
      </c>
      <c r="E36" s="167">
        <v>300000</v>
      </c>
      <c r="F36" s="167">
        <v>300000</v>
      </c>
    </row>
    <row r="37" spans="1:6" s="164" customFormat="1" ht="12" customHeight="1" thickBot="1">
      <c r="A37" s="168" t="s">
        <v>78</v>
      </c>
      <c r="B37" s="169" t="s">
        <v>243</v>
      </c>
      <c r="C37" s="163">
        <f>'1.A.sz.mell. (2)'!C37+'1.B.sz.mell.'!C38+'1.C.sz.mell.'!C38</f>
        <v>10320745</v>
      </c>
      <c r="D37" s="170">
        <f>C37*1.1</f>
        <v>11352819.5</v>
      </c>
      <c r="E37" s="170">
        <f>D37*1.1</f>
        <v>12488101.450000001</v>
      </c>
      <c r="F37" s="170">
        <f>E37*1.1</f>
        <v>13736911.595000003</v>
      </c>
    </row>
    <row r="38" spans="1:6" s="164" customFormat="1" ht="12" customHeight="1" thickBot="1">
      <c r="A38" s="168" t="s">
        <v>79</v>
      </c>
      <c r="B38" s="169" t="s">
        <v>244</v>
      </c>
      <c r="C38" s="163">
        <f>'1.A.sz.mell. (2)'!C38+'1.B.sz.mell.'!C39+'1.C.sz.mell.'!C39</f>
        <v>3446828</v>
      </c>
      <c r="D38" s="170">
        <f aca="true" t="shared" si="0" ref="D38:F41">C38*1.1</f>
        <v>3791510.8000000003</v>
      </c>
      <c r="E38" s="170">
        <f t="shared" si="0"/>
        <v>4170661.880000001</v>
      </c>
      <c r="F38" s="170">
        <f t="shared" si="0"/>
        <v>4587728.068000001</v>
      </c>
    </row>
    <row r="39" spans="1:6" s="164" customFormat="1" ht="12" customHeight="1" thickBot="1">
      <c r="A39" s="168" t="s">
        <v>130</v>
      </c>
      <c r="B39" s="169" t="s">
        <v>245</v>
      </c>
      <c r="C39" s="163">
        <f>'1.A.sz.mell. (2)'!C39+'1.B.sz.mell.'!C40+'1.C.sz.mell.'!C40</f>
        <v>540000</v>
      </c>
      <c r="D39" s="170">
        <f t="shared" si="0"/>
        <v>594000</v>
      </c>
      <c r="E39" s="170">
        <f t="shared" si="0"/>
        <v>653400</v>
      </c>
      <c r="F39" s="170">
        <f t="shared" si="0"/>
        <v>718740</v>
      </c>
    </row>
    <row r="40" spans="1:6" s="164" customFormat="1" ht="12" customHeight="1" thickBot="1">
      <c r="A40" s="168" t="s">
        <v>131</v>
      </c>
      <c r="B40" s="169" t="s">
        <v>246</v>
      </c>
      <c r="C40" s="163">
        <f>'1.A.sz.mell. (2)'!C40+'1.B.sz.mell.'!C41+'1.C.sz.mell.'!C41</f>
        <v>4010522</v>
      </c>
      <c r="D40" s="170">
        <f t="shared" si="0"/>
        <v>4411574.2</v>
      </c>
      <c r="E40" s="170">
        <f t="shared" si="0"/>
        <v>4852731.620000001</v>
      </c>
      <c r="F40" s="170">
        <f t="shared" si="0"/>
        <v>5338004.7820000015</v>
      </c>
    </row>
    <row r="41" spans="1:6" s="164" customFormat="1" ht="12" customHeight="1" thickBot="1">
      <c r="A41" s="168" t="s">
        <v>132</v>
      </c>
      <c r="B41" s="169" t="s">
        <v>247</v>
      </c>
      <c r="C41" s="163">
        <f>'1.A.sz.mell. (2)'!C41+'1.B.sz.mell.'!C42+'1.C.sz.mell.'!C42</f>
        <v>4650624</v>
      </c>
      <c r="D41" s="170">
        <f t="shared" si="0"/>
        <v>5115686.4</v>
      </c>
      <c r="E41" s="170">
        <f t="shared" si="0"/>
        <v>5627255.040000001</v>
      </c>
      <c r="F41" s="170">
        <f t="shared" si="0"/>
        <v>6189980.544000002</v>
      </c>
    </row>
    <row r="42" spans="1:6" s="164" customFormat="1" ht="12" customHeight="1" thickBot="1">
      <c r="A42" s="168" t="s">
        <v>133</v>
      </c>
      <c r="B42" s="169" t="s">
        <v>248</v>
      </c>
      <c r="C42" s="163">
        <f>'1.A.sz.mell. (2)'!C42+'1.B.sz.mell.'!C43+'1.C.sz.mell.'!C43</f>
        <v>9605712</v>
      </c>
      <c r="D42" s="170"/>
      <c r="E42" s="170"/>
      <c r="F42" s="170"/>
    </row>
    <row r="43" spans="1:6" s="164" customFormat="1" ht="12" customHeight="1" thickBot="1">
      <c r="A43" s="168" t="s">
        <v>134</v>
      </c>
      <c r="B43" s="169" t="s">
        <v>540</v>
      </c>
      <c r="C43" s="163">
        <f>'1.A.sz.mell. (2)'!C43+'1.B.sz.mell.'!C44+'1.C.sz.mell.'!C44</f>
        <v>1100000</v>
      </c>
      <c r="D43" s="170"/>
      <c r="E43" s="170"/>
      <c r="F43" s="170"/>
    </row>
    <row r="44" spans="1:6" s="164" customFormat="1" ht="12" customHeight="1" thickBot="1">
      <c r="A44" s="168" t="s">
        <v>250</v>
      </c>
      <c r="B44" s="169" t="s">
        <v>251</v>
      </c>
      <c r="C44" s="163">
        <f>'1.A.sz.mell. (2)'!C44+'1.B.sz.mell.'!C45+'1.C.sz.mell.'!C45</f>
        <v>3500</v>
      </c>
      <c r="D44" s="177">
        <v>3500</v>
      </c>
      <c r="E44" s="177">
        <v>3500</v>
      </c>
      <c r="F44" s="177">
        <v>3500</v>
      </c>
    </row>
    <row r="45" spans="1:6" s="164" customFormat="1" ht="12" customHeight="1" thickBot="1">
      <c r="A45" s="171" t="s">
        <v>252</v>
      </c>
      <c r="B45" s="172" t="s">
        <v>253</v>
      </c>
      <c r="C45" s="163">
        <f>'1.A.sz.mell. (2)'!C45+'1.B.sz.mell.'!C46+'1.C.sz.mell.'!C46</f>
        <v>35000</v>
      </c>
      <c r="D45" s="178">
        <v>35000</v>
      </c>
      <c r="E45" s="178">
        <v>35000</v>
      </c>
      <c r="F45" s="178">
        <v>35000</v>
      </c>
    </row>
    <row r="46" spans="1:6" s="164" customFormat="1" ht="12" customHeight="1" thickBot="1">
      <c r="A46" s="161" t="s">
        <v>18</v>
      </c>
      <c r="B46" s="162" t="s">
        <v>254</v>
      </c>
      <c r="C46" s="163">
        <f>'1.A.sz.mell. (2)'!C46+'1.B.sz.mell.'!C47+'1.C.sz.mell.'!C47</f>
        <v>0</v>
      </c>
      <c r="D46" s="163">
        <f>SUM(D47:D51)</f>
        <v>0</v>
      </c>
      <c r="E46" s="163">
        <f>SUM(E47:E51)</f>
        <v>0</v>
      </c>
      <c r="F46" s="163">
        <f>SUM(F47:F51)</f>
        <v>0</v>
      </c>
    </row>
    <row r="47" spans="1:6" s="164" customFormat="1" ht="12" customHeight="1" thickBot="1">
      <c r="A47" s="165" t="s">
        <v>80</v>
      </c>
      <c r="B47" s="166" t="s">
        <v>255</v>
      </c>
      <c r="C47" s="163">
        <f>'1.A.sz.mell. (2)'!C47+'1.B.sz.mell.'!C48+'1.C.sz.mell.'!C48</f>
        <v>0</v>
      </c>
      <c r="D47" s="179"/>
      <c r="E47" s="179"/>
      <c r="F47" s="179"/>
    </row>
    <row r="48" spans="1:6" s="164" customFormat="1" ht="12" customHeight="1" thickBot="1">
      <c r="A48" s="168" t="s">
        <v>81</v>
      </c>
      <c r="B48" s="169" t="s">
        <v>256</v>
      </c>
      <c r="C48" s="163">
        <f>'1.A.sz.mell. (2)'!C48+'1.B.sz.mell.'!C49+'1.C.sz.mell.'!C49</f>
        <v>0</v>
      </c>
      <c r="D48" s="177"/>
      <c r="E48" s="177"/>
      <c r="F48" s="177"/>
    </row>
    <row r="49" spans="1:6" s="164" customFormat="1" ht="12" customHeight="1" thickBot="1">
      <c r="A49" s="168" t="s">
        <v>257</v>
      </c>
      <c r="B49" s="169" t="s">
        <v>258</v>
      </c>
      <c r="C49" s="163">
        <f>'1.A.sz.mell. (2)'!C49+'1.B.sz.mell.'!C50+'1.C.sz.mell.'!C50</f>
        <v>0</v>
      </c>
      <c r="D49" s="177"/>
      <c r="E49" s="177"/>
      <c r="F49" s="177"/>
    </row>
    <row r="50" spans="1:6" s="164" customFormat="1" ht="12" customHeight="1" thickBot="1">
      <c r="A50" s="168" t="s">
        <v>259</v>
      </c>
      <c r="B50" s="169" t="s">
        <v>260</v>
      </c>
      <c r="C50" s="163">
        <f>'1.A.sz.mell. (2)'!C50+'1.B.sz.mell.'!C51+'1.C.sz.mell.'!C51</f>
        <v>0</v>
      </c>
      <c r="D50" s="177"/>
      <c r="E50" s="177"/>
      <c r="F50" s="177"/>
    </row>
    <row r="51" spans="1:6" s="164" customFormat="1" ht="12" customHeight="1" thickBot="1">
      <c r="A51" s="171" t="s">
        <v>261</v>
      </c>
      <c r="B51" s="172" t="s">
        <v>262</v>
      </c>
      <c r="C51" s="163">
        <f>'1.A.sz.mell. (2)'!C51+'1.B.sz.mell.'!C52+'1.C.sz.mell.'!C52</f>
        <v>0</v>
      </c>
      <c r="D51" s="178"/>
      <c r="E51" s="178"/>
      <c r="F51" s="178"/>
    </row>
    <row r="52" spans="1:6" s="164" customFormat="1" ht="12" customHeight="1" thickBot="1">
      <c r="A52" s="161" t="s">
        <v>135</v>
      </c>
      <c r="B52" s="162" t="s">
        <v>263</v>
      </c>
      <c r="C52" s="163">
        <f>'1.A.sz.mell. (2)'!C52+'1.B.sz.mell.'!C53+'1.C.sz.mell.'!C53</f>
        <v>240000</v>
      </c>
      <c r="D52" s="163">
        <f>SUM(D53:D55)</f>
        <v>240000</v>
      </c>
      <c r="E52" s="163">
        <f>SUM(E53:E55)</f>
        <v>240000</v>
      </c>
      <c r="F52" s="163">
        <f>SUM(F53:F55)</f>
        <v>240000</v>
      </c>
    </row>
    <row r="53" spans="1:6" s="164" customFormat="1" ht="12" customHeight="1" thickBot="1">
      <c r="A53" s="165" t="s">
        <v>82</v>
      </c>
      <c r="B53" s="166" t="s">
        <v>264</v>
      </c>
      <c r="C53" s="163">
        <f>'1.A.sz.mell. (2)'!C53+'1.B.sz.mell.'!C54+'1.C.sz.mell.'!C54</f>
        <v>0</v>
      </c>
      <c r="D53" s="167"/>
      <c r="E53" s="167"/>
      <c r="F53" s="167"/>
    </row>
    <row r="54" spans="1:6" s="164" customFormat="1" ht="12" customHeight="1" thickBot="1">
      <c r="A54" s="168" t="s">
        <v>83</v>
      </c>
      <c r="B54" s="169" t="s">
        <v>265</v>
      </c>
      <c r="C54" s="163">
        <f>'1.A.sz.mell. (2)'!C54+'1.B.sz.mell.'!C55+'1.C.sz.mell.'!C55</f>
        <v>0</v>
      </c>
      <c r="D54" s="170"/>
      <c r="E54" s="170"/>
      <c r="F54" s="170"/>
    </row>
    <row r="55" spans="1:6" s="164" customFormat="1" ht="12" customHeight="1" thickBot="1">
      <c r="A55" s="168" t="s">
        <v>266</v>
      </c>
      <c r="B55" s="169" t="s">
        <v>267</v>
      </c>
      <c r="C55" s="163">
        <f>'1.A.sz.mell. (2)'!C55+'1.B.sz.mell.'!C56+'1.C.sz.mell.'!C56</f>
        <v>240000</v>
      </c>
      <c r="D55" s="170">
        <v>240000</v>
      </c>
      <c r="E55" s="170">
        <v>240000</v>
      </c>
      <c r="F55" s="170">
        <v>240000</v>
      </c>
    </row>
    <row r="56" spans="1:6" s="164" customFormat="1" ht="12" customHeight="1" thickBot="1">
      <c r="A56" s="171" t="s">
        <v>268</v>
      </c>
      <c r="B56" s="172" t="s">
        <v>269</v>
      </c>
      <c r="C56" s="163">
        <f>'1.A.sz.mell. (2)'!C56+'1.B.sz.mell.'!C57+'1.C.sz.mell.'!C57</f>
        <v>0</v>
      </c>
      <c r="D56" s="174"/>
      <c r="E56" s="174"/>
      <c r="F56" s="174"/>
    </row>
    <row r="57" spans="1:6" s="164" customFormat="1" ht="12" customHeight="1" thickBot="1">
      <c r="A57" s="161" t="s">
        <v>20</v>
      </c>
      <c r="B57" s="173" t="s">
        <v>270</v>
      </c>
      <c r="C57" s="163">
        <f>'1.A.sz.mell. (2)'!C57+'1.B.sz.mell.'!C58+'1.C.sz.mell.'!C58</f>
        <v>500000</v>
      </c>
      <c r="D57" s="163">
        <f>SUM(D58:D60)</f>
        <v>0</v>
      </c>
      <c r="E57" s="163">
        <f>SUM(E58:E60)</f>
        <v>0</v>
      </c>
      <c r="F57" s="163">
        <f>SUM(F58:F60)</f>
        <v>0</v>
      </c>
    </row>
    <row r="58" spans="1:6" s="164" customFormat="1" ht="12" customHeight="1" thickBot="1">
      <c r="A58" s="165" t="s">
        <v>136</v>
      </c>
      <c r="B58" s="166" t="s">
        <v>271</v>
      </c>
      <c r="C58" s="163">
        <f>'1.A.sz.mell. (2)'!C58+'1.B.sz.mell.'!C59+'1.C.sz.mell.'!C59</f>
        <v>0</v>
      </c>
      <c r="D58" s="177"/>
      <c r="E58" s="177"/>
      <c r="F58" s="177"/>
    </row>
    <row r="59" spans="1:6" s="164" customFormat="1" ht="12" customHeight="1" thickBot="1">
      <c r="A59" s="168" t="s">
        <v>137</v>
      </c>
      <c r="B59" s="169" t="s">
        <v>272</v>
      </c>
      <c r="C59" s="163">
        <f>'1.A.sz.mell. (2)'!C59+'1.B.sz.mell.'!C60+'1.C.sz.mell.'!C60</f>
        <v>500000</v>
      </c>
      <c r="D59" s="163">
        <f>'1.A.sz.mell. (2)'!D59+'1.B.sz.mell.'!D60+'1.C.sz.mell.'!D60</f>
        <v>0</v>
      </c>
      <c r="E59" s="163">
        <f>'1.A.sz.mell. (2)'!E59+'1.B.sz.mell.'!E60+'1.C.sz.mell.'!E60</f>
        <v>0</v>
      </c>
      <c r="F59" s="163">
        <f>'1.A.sz.mell. (2)'!F59+'1.B.sz.mell.'!F60+'1.C.sz.mell.'!F60</f>
        <v>0</v>
      </c>
    </row>
    <row r="60" spans="1:6" s="164" customFormat="1" ht="12" customHeight="1" thickBot="1">
      <c r="A60" s="168" t="s">
        <v>173</v>
      </c>
      <c r="B60" s="169" t="s">
        <v>273</v>
      </c>
      <c r="C60" s="163">
        <f>'1.A.sz.mell. (2)'!C60+'1.B.sz.mell.'!C61+'1.C.sz.mell.'!C61</f>
        <v>0</v>
      </c>
      <c r="D60" s="177"/>
      <c r="E60" s="177"/>
      <c r="F60" s="177"/>
    </row>
    <row r="61" spans="1:6" s="164" customFormat="1" ht="12" customHeight="1" thickBot="1">
      <c r="A61" s="171" t="s">
        <v>274</v>
      </c>
      <c r="B61" s="172" t="s">
        <v>275</v>
      </c>
      <c r="C61" s="163">
        <f>'1.A.sz.mell. (2)'!C61+'1.B.sz.mell.'!C62+'1.C.sz.mell.'!C62</f>
        <v>0</v>
      </c>
      <c r="D61" s="177"/>
      <c r="E61" s="177"/>
      <c r="F61" s="177"/>
    </row>
    <row r="62" spans="1:6" s="164" customFormat="1" ht="12" customHeight="1" thickBot="1">
      <c r="A62" s="161" t="s">
        <v>21</v>
      </c>
      <c r="B62" s="162" t="s">
        <v>276</v>
      </c>
      <c r="C62" s="163">
        <f>'1.A.sz.mell. (2)'!C62+'1.B.sz.mell.'!C63+'1.C.sz.mell.'!C63</f>
        <v>269575538</v>
      </c>
      <c r="D62" s="175">
        <f>+D7+D14+D21+D28+D35+D46+D52+D57</f>
        <v>190288261.9</v>
      </c>
      <c r="E62" s="175">
        <f>+E7+E14+E21+E28+E35+E46+E52+E57</f>
        <v>192814820.99</v>
      </c>
      <c r="F62" s="175">
        <f>+F7+F14+F21+F28+F35+F46+F52+F57</f>
        <v>195594035.98900002</v>
      </c>
    </row>
    <row r="63" spans="1:6" s="164" customFormat="1" ht="12" customHeight="1" thickBot="1">
      <c r="A63" s="180" t="s">
        <v>277</v>
      </c>
      <c r="B63" s="173" t="s">
        <v>278</v>
      </c>
      <c r="C63" s="163">
        <f>'1.A.sz.mell. (2)'!C63+'1.B.sz.mell.'!C64+'1.C.sz.mell.'!C64</f>
        <v>0</v>
      </c>
      <c r="D63" s="163">
        <f>SUM(D64:D66)</f>
        <v>0</v>
      </c>
      <c r="E63" s="163">
        <f>SUM(E64:E66)</f>
        <v>0</v>
      </c>
      <c r="F63" s="163">
        <f>SUM(F64:F66)</f>
        <v>0</v>
      </c>
    </row>
    <row r="64" spans="1:6" s="164" customFormat="1" ht="12" customHeight="1" thickBot="1">
      <c r="A64" s="165" t="s">
        <v>279</v>
      </c>
      <c r="B64" s="166" t="s">
        <v>280</v>
      </c>
      <c r="C64" s="163">
        <f>'1.A.sz.mell. (2)'!C64+'1.B.sz.mell.'!C65+'1.C.sz.mell.'!C65</f>
        <v>0</v>
      </c>
      <c r="D64" s="177"/>
      <c r="E64" s="177"/>
      <c r="F64" s="177"/>
    </row>
    <row r="65" spans="1:6" s="164" customFormat="1" ht="12" customHeight="1" thickBot="1">
      <c r="A65" s="168" t="s">
        <v>281</v>
      </c>
      <c r="B65" s="169" t="s">
        <v>282</v>
      </c>
      <c r="C65" s="163">
        <f>'1.A.sz.mell. (2)'!C65+'1.B.sz.mell.'!C66+'1.C.sz.mell.'!C66</f>
        <v>0</v>
      </c>
      <c r="D65" s="177"/>
      <c r="E65" s="177"/>
      <c r="F65" s="177"/>
    </row>
    <row r="66" spans="1:6" s="164" customFormat="1" ht="12" customHeight="1" thickBot="1">
      <c r="A66" s="171" t="s">
        <v>283</v>
      </c>
      <c r="B66" s="181" t="s">
        <v>284</v>
      </c>
      <c r="C66" s="163">
        <f>'1.A.sz.mell. (2)'!C66+'1.B.sz.mell.'!C67+'1.C.sz.mell.'!C67</f>
        <v>0</v>
      </c>
      <c r="D66" s="177"/>
      <c r="E66" s="177"/>
      <c r="F66" s="177"/>
    </row>
    <row r="67" spans="1:6" s="164" customFormat="1" ht="12" customHeight="1" thickBot="1">
      <c r="A67" s="180" t="s">
        <v>285</v>
      </c>
      <c r="B67" s="173" t="s">
        <v>286</v>
      </c>
      <c r="C67" s="163"/>
      <c r="D67" s="163">
        <f>SUM(D68:D71)</f>
        <v>0</v>
      </c>
      <c r="E67" s="163">
        <f>SUM(E68:E71)</f>
        <v>0</v>
      </c>
      <c r="F67" s="163">
        <f>SUM(F68:F71)</f>
        <v>0</v>
      </c>
    </row>
    <row r="68" spans="1:6" s="164" customFormat="1" ht="12" customHeight="1" thickBot="1">
      <c r="A68" s="165" t="s">
        <v>110</v>
      </c>
      <c r="B68" s="166" t="s">
        <v>287</v>
      </c>
      <c r="C68" s="163">
        <f>'1.A.sz.mell. (2)'!C68+'1.B.sz.mell.'!C69+'1.C.sz.mell.'!C69</f>
        <v>0</v>
      </c>
      <c r="D68" s="177"/>
      <c r="E68" s="177"/>
      <c r="F68" s="177"/>
    </row>
    <row r="69" spans="1:6" s="164" customFormat="1" ht="12" customHeight="1" thickBot="1">
      <c r="A69" s="168" t="s">
        <v>111</v>
      </c>
      <c r="B69" s="169" t="s">
        <v>288</v>
      </c>
      <c r="C69" s="163">
        <f>'1.A.sz.mell. (2)'!C69+'1.B.sz.mell.'!C70+'1.C.sz.mell.'!C70</f>
        <v>0</v>
      </c>
      <c r="D69" s="177"/>
      <c r="E69" s="177"/>
      <c r="F69" s="177"/>
    </row>
    <row r="70" spans="1:6" s="164" customFormat="1" ht="12" customHeight="1" thickBot="1">
      <c r="A70" s="168" t="s">
        <v>289</v>
      </c>
      <c r="B70" s="169" t="s">
        <v>290</v>
      </c>
      <c r="C70" s="163">
        <f>'1.A.sz.mell. (2)'!C70+'1.B.sz.mell.'!C71+'1.C.sz.mell.'!C71</f>
        <v>0</v>
      </c>
      <c r="D70" s="177"/>
      <c r="E70" s="177"/>
      <c r="F70" s="177"/>
    </row>
    <row r="71" spans="1:6" s="164" customFormat="1" ht="12" customHeight="1" thickBot="1">
      <c r="A71" s="171" t="s">
        <v>291</v>
      </c>
      <c r="B71" s="172" t="s">
        <v>292</v>
      </c>
      <c r="C71" s="163"/>
      <c r="D71" s="177"/>
      <c r="E71" s="177"/>
      <c r="F71" s="177"/>
    </row>
    <row r="72" spans="1:6" s="164" customFormat="1" ht="12" customHeight="1" thickBot="1">
      <c r="A72" s="180" t="s">
        <v>293</v>
      </c>
      <c r="B72" s="173" t="s">
        <v>294</v>
      </c>
      <c r="C72" s="163">
        <f>'1.A.sz.mell. (2)'!C72+'1.B.sz.mell.'!C73+'1.C.sz.mell.'!C73</f>
        <v>30878742</v>
      </c>
      <c r="D72" s="163">
        <f>SUM(D73:D74)</f>
        <v>12905330</v>
      </c>
      <c r="E72" s="163">
        <f>SUM(E73:E74)</f>
        <v>13964889</v>
      </c>
      <c r="F72" s="163">
        <f>SUM(F73:F74)</f>
        <v>29695051</v>
      </c>
    </row>
    <row r="73" spans="1:6" s="164" customFormat="1" ht="12" customHeight="1" thickBot="1">
      <c r="A73" s="165" t="s">
        <v>295</v>
      </c>
      <c r="B73" s="166" t="s">
        <v>296</v>
      </c>
      <c r="C73" s="163">
        <f>'1.A.sz.mell. (2)'!C73+'1.B.sz.mell.'!C74+'1.C.sz.mell.'!C74</f>
        <v>30878742</v>
      </c>
      <c r="D73" s="177">
        <v>12905330</v>
      </c>
      <c r="E73" s="177">
        <v>13964889</v>
      </c>
      <c r="F73" s="177">
        <v>29695051</v>
      </c>
    </row>
    <row r="74" spans="1:6" s="164" customFormat="1" ht="12" customHeight="1" thickBot="1">
      <c r="A74" s="171" t="s">
        <v>297</v>
      </c>
      <c r="B74" s="172" t="s">
        <v>298</v>
      </c>
      <c r="C74" s="163">
        <f>'1.A.sz.mell. (2)'!C74+'1.B.sz.mell.'!C75+'1.C.sz.mell.'!C75</f>
        <v>0</v>
      </c>
      <c r="D74" s="177"/>
      <c r="E74" s="177"/>
      <c r="F74" s="177"/>
    </row>
    <row r="75" spans="1:6" s="164" customFormat="1" ht="12" customHeight="1" thickBot="1">
      <c r="A75" s="180" t="s">
        <v>299</v>
      </c>
      <c r="B75" s="173" t="s">
        <v>300</v>
      </c>
      <c r="C75" s="163">
        <f>C76+C77+C78</f>
        <v>2625158</v>
      </c>
      <c r="D75" s="163">
        <f>SUM(D76:D78)</f>
        <v>2625158</v>
      </c>
      <c r="E75" s="163">
        <f>SUM(E76:E78)</f>
        <v>2625158</v>
      </c>
      <c r="F75" s="163">
        <f>SUM(F76:F78)</f>
        <v>2625158</v>
      </c>
    </row>
    <row r="76" spans="1:6" s="164" customFormat="1" ht="12" customHeight="1" thickBot="1">
      <c r="A76" s="165" t="s">
        <v>301</v>
      </c>
      <c r="B76" s="166" t="s">
        <v>302</v>
      </c>
      <c r="C76" s="163">
        <f>'1.A.sz.mell. (2)'!C76+'1.B.sz.mell.'!C77+'1.C.sz.mell.'!C77</f>
        <v>0</v>
      </c>
      <c r="D76" s="177"/>
      <c r="E76" s="177"/>
      <c r="F76" s="177"/>
    </row>
    <row r="77" spans="1:6" s="164" customFormat="1" ht="12" customHeight="1" thickBot="1">
      <c r="A77" s="168" t="s">
        <v>303</v>
      </c>
      <c r="B77" s="169" t="s">
        <v>304</v>
      </c>
      <c r="C77" s="163">
        <f>'1.A.sz.mell. (2)'!C77+'1.B.sz.mell.'!C78+'1.C.sz.mell.'!C78</f>
        <v>0</v>
      </c>
      <c r="D77" s="177"/>
      <c r="E77" s="177"/>
      <c r="F77" s="177"/>
    </row>
    <row r="78" spans="1:6" s="164" customFormat="1" ht="12" customHeight="1" thickBot="1">
      <c r="A78" s="171" t="s">
        <v>305</v>
      </c>
      <c r="B78" s="172" t="s">
        <v>306</v>
      </c>
      <c r="C78" s="163">
        <v>2625158</v>
      </c>
      <c r="D78" s="177">
        <v>2625158</v>
      </c>
      <c r="E78" s="177">
        <v>2625158</v>
      </c>
      <c r="F78" s="177">
        <v>2625158</v>
      </c>
    </row>
    <row r="79" spans="1:6" s="164" customFormat="1" ht="12" customHeight="1" thickBot="1">
      <c r="A79" s="180" t="s">
        <v>307</v>
      </c>
      <c r="B79" s="173" t="s">
        <v>308</v>
      </c>
      <c r="C79" s="163">
        <f>'1.A.sz.mell. (2)'!C79+'1.B.sz.mell.'!C80+'1.C.sz.mell.'!C80</f>
        <v>0</v>
      </c>
      <c r="D79" s="163">
        <f>SUM(D80:D83)</f>
        <v>0</v>
      </c>
      <c r="E79" s="163">
        <f>SUM(E80:E83)</f>
        <v>0</v>
      </c>
      <c r="F79" s="163">
        <f>SUM(F80:F83)</f>
        <v>0</v>
      </c>
    </row>
    <row r="80" spans="1:6" s="164" customFormat="1" ht="12" customHeight="1" thickBot="1">
      <c r="A80" s="182" t="s">
        <v>309</v>
      </c>
      <c r="B80" s="166" t="s">
        <v>310</v>
      </c>
      <c r="C80" s="163">
        <f>'1.A.sz.mell. (2)'!C80+'1.B.sz.mell.'!C81+'1.C.sz.mell.'!C81</f>
        <v>0</v>
      </c>
      <c r="D80" s="177"/>
      <c r="E80" s="177"/>
      <c r="F80" s="177"/>
    </row>
    <row r="81" spans="1:6" s="164" customFormat="1" ht="12" customHeight="1" thickBot="1">
      <c r="A81" s="183" t="s">
        <v>311</v>
      </c>
      <c r="B81" s="169" t="s">
        <v>312</v>
      </c>
      <c r="C81" s="163">
        <f>'1.A.sz.mell. (2)'!C81+'1.B.sz.mell.'!C82+'1.C.sz.mell.'!C82</f>
        <v>0</v>
      </c>
      <c r="D81" s="177"/>
      <c r="E81" s="177"/>
      <c r="F81" s="177"/>
    </row>
    <row r="82" spans="1:6" s="164" customFormat="1" ht="12" customHeight="1" thickBot="1">
      <c r="A82" s="183" t="s">
        <v>313</v>
      </c>
      <c r="B82" s="169" t="s">
        <v>314</v>
      </c>
      <c r="C82" s="163">
        <f>'1.A.sz.mell. (2)'!C82+'1.B.sz.mell.'!C83+'1.C.sz.mell.'!C83</f>
        <v>0</v>
      </c>
      <c r="D82" s="177"/>
      <c r="E82" s="177"/>
      <c r="F82" s="177"/>
    </row>
    <row r="83" spans="1:6" s="164" customFormat="1" ht="12" customHeight="1" thickBot="1">
      <c r="A83" s="184" t="s">
        <v>315</v>
      </c>
      <c r="B83" s="172" t="s">
        <v>316</v>
      </c>
      <c r="C83" s="163">
        <f>'1.A.sz.mell. (2)'!C83+'1.B.sz.mell.'!C84+'1.C.sz.mell.'!C84</f>
        <v>0</v>
      </c>
      <c r="D83" s="177"/>
      <c r="E83" s="177"/>
      <c r="F83" s="177"/>
    </row>
    <row r="84" spans="1:6" s="164" customFormat="1" ht="13.5" customHeight="1" thickBot="1">
      <c r="A84" s="180" t="s">
        <v>317</v>
      </c>
      <c r="B84" s="173" t="s">
        <v>318</v>
      </c>
      <c r="C84" s="163">
        <f>'1.A.sz.mell. (2)'!C84+'1.B.sz.mell.'!C85+'1.C.sz.mell.'!C85</f>
        <v>0</v>
      </c>
      <c r="D84" s="185"/>
      <c r="E84" s="185"/>
      <c r="F84" s="185"/>
    </row>
    <row r="85" spans="1:6" s="164" customFormat="1" ht="15.75" customHeight="1" thickBot="1">
      <c r="A85" s="180" t="s">
        <v>319</v>
      </c>
      <c r="B85" s="186" t="s">
        <v>320</v>
      </c>
      <c r="C85" s="163">
        <f>C72+C75</f>
        <v>33503900</v>
      </c>
      <c r="D85" s="175">
        <f>+D63+D67+D72+D75+D79+D84</f>
        <v>15530488</v>
      </c>
      <c r="E85" s="175">
        <f>+E63+E67+E72+E75+E79+E84</f>
        <v>16590047</v>
      </c>
      <c r="F85" s="175">
        <f>+F63+F67+F72+F75+F79+F84</f>
        <v>32320209</v>
      </c>
    </row>
    <row r="86" spans="1:6" s="164" customFormat="1" ht="16.5" customHeight="1" thickBot="1">
      <c r="A86" s="187" t="s">
        <v>321</v>
      </c>
      <c r="B86" s="188" t="s">
        <v>322</v>
      </c>
      <c r="C86" s="163">
        <f>C62+C85</f>
        <v>303079438</v>
      </c>
      <c r="D86" s="175">
        <f>+D62+D85</f>
        <v>205818749.9</v>
      </c>
      <c r="E86" s="175">
        <f>+E62+E85</f>
        <v>209404867.99</v>
      </c>
      <c r="F86" s="175">
        <f>+F62+F85</f>
        <v>227914244.98900002</v>
      </c>
    </row>
    <row r="87" spans="1:6" s="141" customFormat="1" ht="15.75">
      <c r="A87" s="1"/>
      <c r="B87" s="2"/>
      <c r="C87" s="111"/>
      <c r="D87" s="111"/>
      <c r="E87" s="111"/>
      <c r="F87" s="111"/>
    </row>
    <row r="88" spans="1:6" ht="16.5" customHeight="1">
      <c r="A88" s="431" t="s">
        <v>41</v>
      </c>
      <c r="B88" s="431"/>
      <c r="C88" s="431"/>
      <c r="D88" s="136"/>
      <c r="E88" s="136"/>
      <c r="F88" s="136"/>
    </row>
    <row r="89" spans="1:6" s="142" customFormat="1" ht="16.5" customHeight="1" thickBot="1">
      <c r="A89" s="432" t="s">
        <v>116</v>
      </c>
      <c r="B89" s="432"/>
      <c r="C89" s="112" t="s">
        <v>9</v>
      </c>
      <c r="D89" s="112" t="s">
        <v>9</v>
      </c>
      <c r="E89" s="112" t="s">
        <v>9</v>
      </c>
      <c r="F89" s="112" t="s">
        <v>9</v>
      </c>
    </row>
    <row r="90" spans="1:6" ht="37.5" customHeight="1" thickBot="1">
      <c r="A90" s="4" t="s">
        <v>59</v>
      </c>
      <c r="B90" s="5" t="s">
        <v>42</v>
      </c>
      <c r="C90" s="14" t="s">
        <v>479</v>
      </c>
      <c r="D90" s="14" t="s">
        <v>480</v>
      </c>
      <c r="E90" s="14" t="s">
        <v>498</v>
      </c>
      <c r="F90" s="14" t="s">
        <v>520</v>
      </c>
    </row>
    <row r="91" spans="1:6" s="140" customFormat="1" ht="12" customHeight="1" thickBot="1">
      <c r="A91" s="9">
        <v>1</v>
      </c>
      <c r="B91" s="10">
        <v>2</v>
      </c>
      <c r="C91" s="11">
        <v>3</v>
      </c>
      <c r="D91" s="11">
        <v>3</v>
      </c>
      <c r="E91" s="11">
        <v>3</v>
      </c>
      <c r="F91" s="11">
        <v>3</v>
      </c>
    </row>
    <row r="92" spans="1:6" s="192" customFormat="1" ht="12" customHeight="1" thickBot="1">
      <c r="A92" s="189" t="s">
        <v>13</v>
      </c>
      <c r="B92" s="190" t="s">
        <v>414</v>
      </c>
      <c r="C92" s="191">
        <f>'1.A.sz.mell. (2)'!C92+'1.B.sz.mell.'!C94+'1.C.sz.mell.'!C94</f>
        <v>188757503</v>
      </c>
      <c r="D92" s="191">
        <f>D93+D94+D95+D96+D97</f>
        <v>196983741.35000002</v>
      </c>
      <c r="E92" s="191">
        <f>E93+E94+E95+E96+E97</f>
        <v>208128200.879</v>
      </c>
      <c r="F92" s="191">
        <f>F93+F94+F95+F96+F97</f>
        <v>219079236.27962002</v>
      </c>
    </row>
    <row r="93" spans="1:6" s="192" customFormat="1" ht="12" customHeight="1" thickBot="1">
      <c r="A93" s="193" t="s">
        <v>84</v>
      </c>
      <c r="B93" s="194" t="s">
        <v>43</v>
      </c>
      <c r="C93" s="191">
        <f>'1.A.sz.mell. (2)'!C93+'1.B.sz.mell.'!C95+'1.C.sz.mell.'!C95</f>
        <v>82691769</v>
      </c>
      <c r="D93" s="191">
        <f>C93*1.05</f>
        <v>86826357.45</v>
      </c>
      <c r="E93" s="191">
        <f>D93*1.04</f>
        <v>90299411.74800001</v>
      </c>
      <c r="F93" s="191">
        <f>E93*1.03</f>
        <v>93008394.10044001</v>
      </c>
    </row>
    <row r="94" spans="1:6" s="192" customFormat="1" ht="12" customHeight="1" thickBot="1">
      <c r="A94" s="168" t="s">
        <v>85</v>
      </c>
      <c r="B94" s="196" t="s">
        <v>138</v>
      </c>
      <c r="C94" s="191">
        <f>'1.A.sz.mell. (2)'!C94+'1.B.sz.mell.'!C96+'1.C.sz.mell.'!C96</f>
        <v>14619993</v>
      </c>
      <c r="D94" s="191">
        <f>C94*1.05</f>
        <v>15350992.65</v>
      </c>
      <c r="E94" s="191">
        <f>D94*1.04</f>
        <v>15965032.356</v>
      </c>
      <c r="F94" s="191">
        <f>E94*1.03</f>
        <v>16443983.32668</v>
      </c>
    </row>
    <row r="95" spans="1:6" s="192" customFormat="1" ht="12" customHeight="1" thickBot="1">
      <c r="A95" s="168" t="s">
        <v>86</v>
      </c>
      <c r="B95" s="196" t="s">
        <v>108</v>
      </c>
      <c r="C95" s="191">
        <f>'1.A.sz.mell. (2)'!C95+'1.B.sz.mell.'!C97+'1.C.sz.mell.'!C97</f>
        <v>67213005</v>
      </c>
      <c r="D95" s="191">
        <f>C95*1.05</f>
        <v>70573655.25</v>
      </c>
      <c r="E95" s="191">
        <f>D95*1.1</f>
        <v>77631020.775</v>
      </c>
      <c r="F95" s="191">
        <f>E95*1.1</f>
        <v>85394122.8525</v>
      </c>
    </row>
    <row r="96" spans="1:6" s="192" customFormat="1" ht="12" customHeight="1" thickBot="1">
      <c r="A96" s="168" t="s">
        <v>87</v>
      </c>
      <c r="B96" s="197" t="s">
        <v>139</v>
      </c>
      <c r="C96" s="191">
        <f>'1.A.sz.mell. (2)'!C96+'1.B.sz.mell.'!C98+'1.C.sz.mell.'!C98</f>
        <v>7350000</v>
      </c>
      <c r="D96" s="191">
        <v>7350000</v>
      </c>
      <c r="E96" s="191">
        <v>7350000</v>
      </c>
      <c r="F96" s="191">
        <v>7350000</v>
      </c>
    </row>
    <row r="97" spans="1:6" s="192" customFormat="1" ht="12" customHeight="1" thickBot="1">
      <c r="A97" s="168" t="s">
        <v>98</v>
      </c>
      <c r="B97" s="198" t="s">
        <v>140</v>
      </c>
      <c r="C97" s="191">
        <f>'1.A.sz.mell. (2)'!C97+'1.B.sz.mell.'!C99+'1.C.sz.mell.'!C99</f>
        <v>16882736</v>
      </c>
      <c r="D97" s="191">
        <v>16882736</v>
      </c>
      <c r="E97" s="191">
        <v>16882736</v>
      </c>
      <c r="F97" s="191">
        <v>16882736</v>
      </c>
    </row>
    <row r="98" spans="1:6" s="192" customFormat="1" ht="12" customHeight="1" thickBot="1">
      <c r="A98" s="168" t="s">
        <v>88</v>
      </c>
      <c r="B98" s="196" t="s">
        <v>323</v>
      </c>
      <c r="C98" s="191">
        <f>'1.A.sz.mell. (2)'!C98+'1.B.sz.mell.'!C100+'1.C.sz.mell.'!C100</f>
        <v>180049</v>
      </c>
      <c r="D98" s="174">
        <v>180049</v>
      </c>
      <c r="E98" s="174">
        <v>180049</v>
      </c>
      <c r="F98" s="174">
        <v>180049</v>
      </c>
    </row>
    <row r="99" spans="1:6" s="192" customFormat="1" ht="12" customHeight="1" thickBot="1">
      <c r="A99" s="168" t="s">
        <v>89</v>
      </c>
      <c r="B99" s="199" t="s">
        <v>324</v>
      </c>
      <c r="C99" s="191">
        <f>'1.A.sz.mell. (2)'!C99+'1.B.sz.mell.'!C101+'1.C.sz.mell.'!C101</f>
        <v>0</v>
      </c>
      <c r="D99" s="174"/>
      <c r="E99" s="174"/>
      <c r="F99" s="174"/>
    </row>
    <row r="100" spans="1:6" s="192" customFormat="1" ht="12" customHeight="1" thickBot="1">
      <c r="A100" s="168" t="s">
        <v>99</v>
      </c>
      <c r="B100" s="200" t="s">
        <v>325</v>
      </c>
      <c r="C100" s="191">
        <f>'1.A.sz.mell. (2)'!C100+'1.B.sz.mell.'!C102+'1.C.sz.mell.'!C102</f>
        <v>0</v>
      </c>
      <c r="D100" s="174"/>
      <c r="E100" s="174"/>
      <c r="F100" s="174"/>
    </row>
    <row r="101" spans="1:6" s="192" customFormat="1" ht="12" customHeight="1" thickBot="1">
      <c r="A101" s="168" t="s">
        <v>100</v>
      </c>
      <c r="B101" s="200" t="s">
        <v>326</v>
      </c>
      <c r="C101" s="191">
        <f>'1.A.sz.mell. (2)'!C101+'1.B.sz.mell.'!C103+'1.C.sz.mell.'!C103</f>
        <v>0</v>
      </c>
      <c r="D101" s="174"/>
      <c r="E101" s="174"/>
      <c r="F101" s="174"/>
    </row>
    <row r="102" spans="1:6" s="192" customFormat="1" ht="12" customHeight="1" thickBot="1">
      <c r="A102" s="168" t="s">
        <v>101</v>
      </c>
      <c r="B102" s="199" t="s">
        <v>327</v>
      </c>
      <c r="C102" s="191">
        <f>'1.A.sz.mell. (2)'!C102+'1.B.sz.mell.'!C104+'1.C.sz.mell.'!C104</f>
        <v>11710590</v>
      </c>
      <c r="D102" s="174">
        <v>11710590</v>
      </c>
      <c r="E102" s="174">
        <v>11710590</v>
      </c>
      <c r="F102" s="174">
        <v>11710590</v>
      </c>
    </row>
    <row r="103" spans="1:6" s="192" customFormat="1" ht="12" customHeight="1" thickBot="1">
      <c r="A103" s="168" t="s">
        <v>102</v>
      </c>
      <c r="B103" s="199" t="s">
        <v>328</v>
      </c>
      <c r="C103" s="191">
        <f>'1.A.sz.mell. (2)'!C103+'1.B.sz.mell.'!C105+'1.C.sz.mell.'!C105</f>
        <v>0</v>
      </c>
      <c r="D103" s="174"/>
      <c r="E103" s="174"/>
      <c r="F103" s="174"/>
    </row>
    <row r="104" spans="1:6" s="192" customFormat="1" ht="12" customHeight="1" thickBot="1">
      <c r="A104" s="168" t="s">
        <v>104</v>
      </c>
      <c r="B104" s="200" t="s">
        <v>329</v>
      </c>
      <c r="C104" s="191">
        <f>'1.A.sz.mell. (2)'!C104+'1.B.sz.mell.'!C106+'1.C.sz.mell.'!C106</f>
        <v>0</v>
      </c>
      <c r="D104" s="174"/>
      <c r="E104" s="174"/>
      <c r="F104" s="174"/>
    </row>
    <row r="105" spans="1:6" s="192" customFormat="1" ht="12" customHeight="1" thickBot="1">
      <c r="A105" s="201" t="s">
        <v>141</v>
      </c>
      <c r="B105" s="202" t="s">
        <v>330</v>
      </c>
      <c r="C105" s="191">
        <f>'1.A.sz.mell. (2)'!C105+'1.B.sz.mell.'!C107+'1.C.sz.mell.'!C107</f>
        <v>0</v>
      </c>
      <c r="D105" s="174"/>
      <c r="E105" s="174"/>
      <c r="F105" s="174"/>
    </row>
    <row r="106" spans="1:6" s="192" customFormat="1" ht="12" customHeight="1" thickBot="1">
      <c r="A106" s="168" t="s">
        <v>331</v>
      </c>
      <c r="B106" s="202" t="s">
        <v>332</v>
      </c>
      <c r="C106" s="191">
        <f>'1.A.sz.mell. (2)'!C106+'1.B.sz.mell.'!C108+'1.C.sz.mell.'!C108</f>
        <v>0</v>
      </c>
      <c r="D106" s="174"/>
      <c r="E106" s="174"/>
      <c r="F106" s="174"/>
    </row>
    <row r="107" spans="1:6" s="192" customFormat="1" ht="12" customHeight="1" thickBot="1">
      <c r="A107" s="203" t="s">
        <v>333</v>
      </c>
      <c r="B107" s="204" t="s">
        <v>334</v>
      </c>
      <c r="C107" s="191">
        <f>'1.A.sz.mell. (2)'!C107+'1.B.sz.mell.'!C109+'1.C.sz.mell.'!C109</f>
        <v>4992097</v>
      </c>
      <c r="D107" s="205">
        <v>4992097</v>
      </c>
      <c r="E107" s="205">
        <v>4992097</v>
      </c>
      <c r="F107" s="205">
        <v>4992097</v>
      </c>
    </row>
    <row r="108" spans="1:6" s="192" customFormat="1" ht="12" customHeight="1" thickBot="1">
      <c r="A108" s="161" t="s">
        <v>14</v>
      </c>
      <c r="B108" s="206" t="s">
        <v>415</v>
      </c>
      <c r="C108" s="191">
        <f>'1.A.sz.mell. (2)'!C108+'1.B.sz.mell.'!C110+'1.C.sz.mell.'!C110</f>
        <v>103433152</v>
      </c>
      <c r="D108" s="163">
        <f>+D109+D111+D113</f>
        <v>3760470</v>
      </c>
      <c r="E108" s="163">
        <f>+E109+E111+E113</f>
        <v>3760470</v>
      </c>
      <c r="F108" s="163">
        <f>+F109+F111+F113</f>
        <v>3760470</v>
      </c>
    </row>
    <row r="109" spans="1:6" s="192" customFormat="1" ht="12" customHeight="1" thickBot="1">
      <c r="A109" s="165" t="s">
        <v>90</v>
      </c>
      <c r="B109" s="196" t="s">
        <v>172</v>
      </c>
      <c r="C109" s="191">
        <f>'1.A.sz.mell. (2)'!C109+'1.B.sz.mell.'!C111+'1.C.sz.mell.'!C111</f>
        <v>3802380</v>
      </c>
      <c r="D109" s="167">
        <v>3760470</v>
      </c>
      <c r="E109" s="167">
        <v>3760470</v>
      </c>
      <c r="F109" s="167">
        <v>3760470</v>
      </c>
    </row>
    <row r="110" spans="1:6" s="192" customFormat="1" ht="12" customHeight="1" thickBot="1">
      <c r="A110" s="165" t="s">
        <v>91</v>
      </c>
      <c r="B110" s="207" t="s">
        <v>335</v>
      </c>
      <c r="C110" s="191">
        <f>'1.A.sz.mell. (2)'!C110+'1.B.sz.mell.'!C112+'1.C.sz.mell.'!C112</f>
        <v>0</v>
      </c>
      <c r="D110" s="167"/>
      <c r="E110" s="167"/>
      <c r="F110" s="167"/>
    </row>
    <row r="111" spans="1:6" s="192" customFormat="1" ht="12" customHeight="1" thickBot="1">
      <c r="A111" s="165" t="s">
        <v>92</v>
      </c>
      <c r="B111" s="207" t="s">
        <v>142</v>
      </c>
      <c r="C111" s="191">
        <f>'1.A.sz.mell. (2)'!C111+'1.B.sz.mell.'!C113+'1.C.sz.mell.'!C113</f>
        <v>99630772</v>
      </c>
      <c r="D111" s="411"/>
      <c r="E111" s="170"/>
      <c r="F111" s="170"/>
    </row>
    <row r="112" spans="1:6" s="192" customFormat="1" ht="12" customHeight="1" thickBot="1">
      <c r="A112" s="165" t="s">
        <v>93</v>
      </c>
      <c r="B112" s="207" t="s">
        <v>336</v>
      </c>
      <c r="C112" s="191">
        <f>'1.A.sz.mell. (2)'!C112+'1.B.sz.mell.'!C114+'1.C.sz.mell.'!C114</f>
        <v>0</v>
      </c>
      <c r="D112" s="208"/>
      <c r="E112" s="208"/>
      <c r="F112" s="208"/>
    </row>
    <row r="113" spans="1:6" s="192" customFormat="1" ht="12" customHeight="1" thickBot="1">
      <c r="A113" s="165" t="s">
        <v>94</v>
      </c>
      <c r="B113" s="209" t="s">
        <v>174</v>
      </c>
      <c r="C113" s="191">
        <f>'1.A.sz.mell. (2)'!C113+'1.B.sz.mell.'!C115+'1.C.sz.mell.'!C115</f>
        <v>0</v>
      </c>
      <c r="D113" s="208"/>
      <c r="E113" s="208"/>
      <c r="F113" s="208"/>
    </row>
    <row r="114" spans="1:6" s="192" customFormat="1" ht="12" customHeight="1" thickBot="1">
      <c r="A114" s="165" t="s">
        <v>103</v>
      </c>
      <c r="B114" s="210" t="s">
        <v>337</v>
      </c>
      <c r="C114" s="191">
        <f>'1.A.sz.mell. (2)'!C114+'1.B.sz.mell.'!C116+'1.C.sz.mell.'!C116</f>
        <v>0</v>
      </c>
      <c r="D114" s="208"/>
      <c r="E114" s="208"/>
      <c r="F114" s="208"/>
    </row>
    <row r="115" spans="1:6" s="192" customFormat="1" ht="12" customHeight="1" thickBot="1">
      <c r="A115" s="165" t="s">
        <v>105</v>
      </c>
      <c r="B115" s="211" t="s">
        <v>338</v>
      </c>
      <c r="C115" s="191">
        <f>'1.A.sz.mell. (2)'!C115+'1.B.sz.mell.'!C117+'1.C.sz.mell.'!C117</f>
        <v>0</v>
      </c>
      <c r="D115" s="208"/>
      <c r="E115" s="208"/>
      <c r="F115" s="208"/>
    </row>
    <row r="116" spans="1:6" s="192" customFormat="1" ht="12.75" thickBot="1">
      <c r="A116" s="165" t="s">
        <v>143</v>
      </c>
      <c r="B116" s="200" t="s">
        <v>326</v>
      </c>
      <c r="C116" s="191">
        <f>'1.A.sz.mell. (2)'!C116+'1.B.sz.mell.'!C118+'1.C.sz.mell.'!C118</f>
        <v>0</v>
      </c>
      <c r="D116" s="208"/>
      <c r="E116" s="208"/>
      <c r="F116" s="208"/>
    </row>
    <row r="117" spans="1:6" s="192" customFormat="1" ht="12" customHeight="1" thickBot="1">
      <c r="A117" s="165" t="s">
        <v>144</v>
      </c>
      <c r="B117" s="200" t="s">
        <v>339</v>
      </c>
      <c r="C117" s="191">
        <f>'1.A.sz.mell. (2)'!C117+'1.B.sz.mell.'!C119+'1.C.sz.mell.'!C119</f>
        <v>0</v>
      </c>
      <c r="D117" s="208"/>
      <c r="E117" s="208"/>
      <c r="F117" s="208"/>
    </row>
    <row r="118" spans="1:6" s="192" customFormat="1" ht="12" customHeight="1" thickBot="1">
      <c r="A118" s="165" t="s">
        <v>145</v>
      </c>
      <c r="B118" s="200" t="s">
        <v>340</v>
      </c>
      <c r="C118" s="191">
        <f>'1.A.sz.mell. (2)'!C118+'1.B.sz.mell.'!C120+'1.C.sz.mell.'!C120</f>
        <v>0</v>
      </c>
      <c r="D118" s="208"/>
      <c r="E118" s="208"/>
      <c r="F118" s="208"/>
    </row>
    <row r="119" spans="1:6" s="192" customFormat="1" ht="12" customHeight="1" thickBot="1">
      <c r="A119" s="165" t="s">
        <v>341</v>
      </c>
      <c r="B119" s="200" t="s">
        <v>329</v>
      </c>
      <c r="C119" s="191">
        <f>'1.A.sz.mell. (2)'!C119+'1.B.sz.mell.'!C121+'1.C.sz.mell.'!C121</f>
        <v>0</v>
      </c>
      <c r="D119" s="208"/>
      <c r="E119" s="208"/>
      <c r="F119" s="208"/>
    </row>
    <row r="120" spans="1:6" s="192" customFormat="1" ht="12" customHeight="1" thickBot="1">
      <c r="A120" s="165" t="s">
        <v>342</v>
      </c>
      <c r="B120" s="200" t="s">
        <v>343</v>
      </c>
      <c r="C120" s="191">
        <f>'1.A.sz.mell. (2)'!C120+'1.B.sz.mell.'!C122+'1.C.sz.mell.'!C122</f>
        <v>0</v>
      </c>
      <c r="D120" s="208"/>
      <c r="E120" s="208"/>
      <c r="F120" s="208"/>
    </row>
    <row r="121" spans="1:6" s="192" customFormat="1" ht="12.75" thickBot="1">
      <c r="A121" s="201" t="s">
        <v>344</v>
      </c>
      <c r="B121" s="200" t="s">
        <v>345</v>
      </c>
      <c r="C121" s="191">
        <f>'1.A.sz.mell. (2)'!C121+'1.B.sz.mell.'!C123+'1.C.sz.mell.'!C123</f>
        <v>0</v>
      </c>
      <c r="D121" s="212"/>
      <c r="E121" s="212"/>
      <c r="F121" s="212"/>
    </row>
    <row r="122" spans="1:6" s="192" customFormat="1" ht="12" customHeight="1" thickBot="1">
      <c r="A122" s="161" t="s">
        <v>15</v>
      </c>
      <c r="B122" s="213" t="s">
        <v>346</v>
      </c>
      <c r="C122" s="191">
        <f>'1.A.sz.mell. (2)'!C122+'1.B.sz.mell.'!C124+'1.C.sz.mell.'!C124</f>
        <v>5814244</v>
      </c>
      <c r="D122" s="163">
        <f>+D123+D124</f>
        <v>0</v>
      </c>
      <c r="E122" s="163">
        <f>+E123+E124</f>
        <v>0</v>
      </c>
      <c r="F122" s="163">
        <f>+F123+F124</f>
        <v>0</v>
      </c>
    </row>
    <row r="123" spans="1:6" s="192" customFormat="1" ht="12" customHeight="1" thickBot="1">
      <c r="A123" s="165" t="s">
        <v>73</v>
      </c>
      <c r="B123" s="214" t="s">
        <v>50</v>
      </c>
      <c r="C123" s="191">
        <f>'1.A.sz.mell. (2)'!C123+'1.B.sz.mell.'!C125+'1.C.sz.mell.'!C125</f>
        <v>5814244</v>
      </c>
      <c r="D123" s="167"/>
      <c r="E123" s="167"/>
      <c r="F123" s="167"/>
    </row>
    <row r="124" spans="1:6" s="192" customFormat="1" ht="12" customHeight="1" thickBot="1">
      <c r="A124" s="171" t="s">
        <v>74</v>
      </c>
      <c r="B124" s="207" t="s">
        <v>51</v>
      </c>
      <c r="C124" s="191">
        <f>'1.A.sz.mell. (2)'!C124+'1.B.sz.mell.'!C126+'1.C.sz.mell.'!C126</f>
        <v>0</v>
      </c>
      <c r="D124" s="174"/>
      <c r="E124" s="174"/>
      <c r="F124" s="174"/>
    </row>
    <row r="125" spans="1:6" s="192" customFormat="1" ht="12" customHeight="1" thickBot="1">
      <c r="A125" s="161" t="s">
        <v>16</v>
      </c>
      <c r="B125" s="213" t="s">
        <v>347</v>
      </c>
      <c r="C125" s="191">
        <f>'1.A.sz.mell. (2)'!C125+'1.B.sz.mell.'!C127+'1.C.sz.mell.'!C127</f>
        <v>298004899</v>
      </c>
      <c r="D125" s="163">
        <f>+D92+D108+D122</f>
        <v>200744211.35000002</v>
      </c>
      <c r="E125" s="163">
        <f>+E92+E108+E122</f>
        <v>211888670.879</v>
      </c>
      <c r="F125" s="163">
        <f>+F92+F108+F122</f>
        <v>222839706.27962002</v>
      </c>
    </row>
    <row r="126" spans="1:6" s="192" customFormat="1" ht="12" customHeight="1" thickBot="1">
      <c r="A126" s="161" t="s">
        <v>17</v>
      </c>
      <c r="B126" s="213" t="s">
        <v>348</v>
      </c>
      <c r="C126" s="191">
        <f>'1.A.sz.mell. (2)'!C126+'1.B.sz.mell.'!C128+'1.C.sz.mell.'!C128</f>
        <v>0</v>
      </c>
      <c r="D126" s="163">
        <f>+D127+D128+D129</f>
        <v>0</v>
      </c>
      <c r="E126" s="163">
        <f>+E127+E128+E129</f>
        <v>0</v>
      </c>
      <c r="F126" s="163">
        <f>+F127+F128+F129</f>
        <v>0</v>
      </c>
    </row>
    <row r="127" spans="1:6" s="192" customFormat="1" ht="12" customHeight="1" thickBot="1">
      <c r="A127" s="165" t="s">
        <v>77</v>
      </c>
      <c r="B127" s="214" t="s">
        <v>349</v>
      </c>
      <c r="C127" s="191">
        <f>'1.A.sz.mell. (2)'!C127+'1.B.sz.mell.'!C129+'1.C.sz.mell.'!C129</f>
        <v>0</v>
      </c>
      <c r="D127" s="208"/>
      <c r="E127" s="208"/>
      <c r="F127" s="208"/>
    </row>
    <row r="128" spans="1:6" s="192" customFormat="1" ht="12" customHeight="1" thickBot="1">
      <c r="A128" s="165" t="s">
        <v>78</v>
      </c>
      <c r="B128" s="214" t="s">
        <v>350</v>
      </c>
      <c r="C128" s="191">
        <f>'1.A.sz.mell. (2)'!C128+'1.B.sz.mell.'!C130+'1.C.sz.mell.'!C130</f>
        <v>0</v>
      </c>
      <c r="D128" s="208"/>
      <c r="E128" s="208"/>
      <c r="F128" s="208"/>
    </row>
    <row r="129" spans="1:6" s="192" customFormat="1" ht="12" customHeight="1" thickBot="1">
      <c r="A129" s="201" t="s">
        <v>79</v>
      </c>
      <c r="B129" s="215" t="s">
        <v>351</v>
      </c>
      <c r="C129" s="191">
        <f>'1.A.sz.mell. (2)'!C129+'1.B.sz.mell.'!C131+'1.C.sz.mell.'!C131</f>
        <v>0</v>
      </c>
      <c r="D129" s="208"/>
      <c r="E129" s="208"/>
      <c r="F129" s="208"/>
    </row>
    <row r="130" spans="1:6" s="192" customFormat="1" ht="12" customHeight="1" thickBot="1">
      <c r="A130" s="161" t="s">
        <v>18</v>
      </c>
      <c r="B130" s="213" t="s">
        <v>352</v>
      </c>
      <c r="C130" s="191">
        <f>'1.A.sz.mell. (2)'!C130+'1.B.sz.mell.'!C132+'1.C.sz.mell.'!C132</f>
        <v>0</v>
      </c>
      <c r="D130" s="163">
        <f>+D131+D132+D133+D134</f>
        <v>0</v>
      </c>
      <c r="E130" s="163">
        <f>+E131+E132+E133+E134</f>
        <v>0</v>
      </c>
      <c r="F130" s="163">
        <f>+F131+F132+F133+F134</f>
        <v>0</v>
      </c>
    </row>
    <row r="131" spans="1:6" s="192" customFormat="1" ht="12" customHeight="1" thickBot="1">
      <c r="A131" s="165" t="s">
        <v>80</v>
      </c>
      <c r="B131" s="214" t="s">
        <v>353</v>
      </c>
      <c r="C131" s="191">
        <f>'1.A.sz.mell. (2)'!C131+'1.B.sz.mell.'!C133+'1.C.sz.mell.'!C133</f>
        <v>0</v>
      </c>
      <c r="D131" s="208"/>
      <c r="E131" s="208"/>
      <c r="F131" s="208"/>
    </row>
    <row r="132" spans="1:6" s="192" customFormat="1" ht="12" customHeight="1" thickBot="1">
      <c r="A132" s="165" t="s">
        <v>81</v>
      </c>
      <c r="B132" s="214" t="s">
        <v>354</v>
      </c>
      <c r="C132" s="191">
        <f>'1.A.sz.mell. (2)'!C132+'1.B.sz.mell.'!C134+'1.C.sz.mell.'!C134</f>
        <v>0</v>
      </c>
      <c r="D132" s="208"/>
      <c r="E132" s="208"/>
      <c r="F132" s="208"/>
    </row>
    <row r="133" spans="1:6" s="192" customFormat="1" ht="12" customHeight="1" thickBot="1">
      <c r="A133" s="165" t="s">
        <v>257</v>
      </c>
      <c r="B133" s="214" t="s">
        <v>355</v>
      </c>
      <c r="C133" s="191">
        <f>'1.A.sz.mell. (2)'!C133+'1.B.sz.mell.'!C135+'1.C.sz.mell.'!C135</f>
        <v>0</v>
      </c>
      <c r="D133" s="208"/>
      <c r="E133" s="208"/>
      <c r="F133" s="208"/>
    </row>
    <row r="134" spans="1:6" s="192" customFormat="1" ht="12" customHeight="1" thickBot="1">
      <c r="A134" s="201" t="s">
        <v>259</v>
      </c>
      <c r="B134" s="215" t="s">
        <v>356</v>
      </c>
      <c r="C134" s="191">
        <f>'1.A.sz.mell. (2)'!C134+'1.B.sz.mell.'!C136+'1.C.sz.mell.'!C136</f>
        <v>0</v>
      </c>
      <c r="D134" s="208"/>
      <c r="E134" s="208"/>
      <c r="F134" s="208"/>
    </row>
    <row r="135" spans="1:6" s="192" customFormat="1" ht="12" customHeight="1" thickBot="1">
      <c r="A135" s="161" t="s">
        <v>19</v>
      </c>
      <c r="B135" s="213" t="s">
        <v>357</v>
      </c>
      <c r="C135" s="191">
        <f>C137+C138</f>
        <v>5074539</v>
      </c>
      <c r="D135" s="175">
        <f>+D136+D137+D138+D140+D139</f>
        <v>5074539</v>
      </c>
      <c r="E135" s="175">
        <f>+E136+E137+E138+E140+E139</f>
        <v>5074539</v>
      </c>
      <c r="F135" s="175">
        <f>+F136+F137+F138+F140+F139</f>
        <v>5074539</v>
      </c>
    </row>
    <row r="136" spans="1:6" s="192" customFormat="1" ht="12" customHeight="1" thickBot="1">
      <c r="A136" s="165" t="s">
        <v>82</v>
      </c>
      <c r="B136" s="214" t="s">
        <v>358</v>
      </c>
      <c r="C136" s="191">
        <f>'1.A.sz.mell. (2)'!C136+'1.B.sz.mell.'!C138+'1.C.sz.mell.'!C138</f>
        <v>0</v>
      </c>
      <c r="D136" s="208"/>
      <c r="E136" s="208"/>
      <c r="F136" s="208"/>
    </row>
    <row r="137" spans="1:6" s="192" customFormat="1" ht="12" customHeight="1" thickBot="1">
      <c r="A137" s="165" t="s">
        <v>83</v>
      </c>
      <c r="B137" s="214" t="s">
        <v>359</v>
      </c>
      <c r="C137" s="191">
        <f>'1.A.sz.mell. (2)'!C137+'1.B.sz.mell.'!C139+'1.C.sz.mell.'!C139</f>
        <v>2445881</v>
      </c>
      <c r="D137" s="208">
        <v>2445881</v>
      </c>
      <c r="E137" s="208">
        <v>2445881</v>
      </c>
      <c r="F137" s="208">
        <v>2445881</v>
      </c>
    </row>
    <row r="138" spans="1:6" s="192" customFormat="1" ht="12" customHeight="1" thickBot="1">
      <c r="A138" s="165" t="s">
        <v>266</v>
      </c>
      <c r="B138" s="214" t="s">
        <v>360</v>
      </c>
      <c r="C138" s="191">
        <f>'1.A.sz.mell. (2)'!C138+'1.B.sz.mell.'!C140+'1.C.sz.mell.'!C140</f>
        <v>2628658</v>
      </c>
      <c r="D138" s="208">
        <v>2628658</v>
      </c>
      <c r="E138" s="208">
        <v>2628658</v>
      </c>
      <c r="F138" s="208">
        <v>2628658</v>
      </c>
    </row>
    <row r="139" spans="1:6" s="192" customFormat="1" ht="12" customHeight="1" thickBot="1">
      <c r="A139" s="165" t="s">
        <v>268</v>
      </c>
      <c r="B139" s="196" t="s">
        <v>433</v>
      </c>
      <c r="C139" s="191">
        <f>'1.A.sz.mell. (2)'!C139+'1.B.sz.mell.'!C141+'1.C.sz.mell.'!C141</f>
        <v>0</v>
      </c>
      <c r="D139" s="208">
        <f>C139*1.004</f>
        <v>0</v>
      </c>
      <c r="E139" s="208">
        <f>D139*1.004</f>
        <v>0</v>
      </c>
      <c r="F139" s="208">
        <f>E139*1.004</f>
        <v>0</v>
      </c>
    </row>
    <row r="140" spans="1:6" s="192" customFormat="1" ht="12" customHeight="1" thickBot="1">
      <c r="A140" s="201" t="s">
        <v>434</v>
      </c>
      <c r="B140" s="215" t="s">
        <v>361</v>
      </c>
      <c r="C140" s="191"/>
      <c r="D140" s="208"/>
      <c r="E140" s="208"/>
      <c r="F140" s="208"/>
    </row>
    <row r="141" spans="1:6" s="192" customFormat="1" ht="12" customHeight="1" thickBot="1">
      <c r="A141" s="161" t="s">
        <v>20</v>
      </c>
      <c r="B141" s="213" t="s">
        <v>362</v>
      </c>
      <c r="C141" s="191">
        <f>'1.A.sz.mell. (2)'!C141+'1.B.sz.mell.'!C143+'1.C.sz.mell.'!C143</f>
        <v>0</v>
      </c>
      <c r="D141" s="216">
        <f>+D142+D143+D144+D145</f>
        <v>0</v>
      </c>
      <c r="E141" s="216">
        <f>+E142+E143+E144+E145</f>
        <v>0</v>
      </c>
      <c r="F141" s="216">
        <f>+F142+F143+F144+F145</f>
        <v>0</v>
      </c>
    </row>
    <row r="142" spans="1:6" s="192" customFormat="1" ht="12" customHeight="1" thickBot="1">
      <c r="A142" s="165" t="s">
        <v>136</v>
      </c>
      <c r="B142" s="214" t="s">
        <v>363</v>
      </c>
      <c r="C142" s="191">
        <f>'1.A.sz.mell. (2)'!C142+'1.B.sz.mell.'!C144+'1.C.sz.mell.'!C144</f>
        <v>0</v>
      </c>
      <c r="D142" s="208"/>
      <c r="E142" s="208"/>
      <c r="F142" s="208"/>
    </row>
    <row r="143" spans="1:6" s="192" customFormat="1" ht="12" customHeight="1" thickBot="1">
      <c r="A143" s="165" t="s">
        <v>137</v>
      </c>
      <c r="B143" s="214" t="s">
        <v>364</v>
      </c>
      <c r="C143" s="191">
        <f>'1.A.sz.mell. (2)'!C143+'1.B.sz.mell.'!C145+'1.C.sz.mell.'!C145</f>
        <v>0</v>
      </c>
      <c r="D143" s="208"/>
      <c r="E143" s="208"/>
      <c r="F143" s="208"/>
    </row>
    <row r="144" spans="1:6" s="192" customFormat="1" ht="12" customHeight="1" thickBot="1">
      <c r="A144" s="165" t="s">
        <v>173</v>
      </c>
      <c r="B144" s="214" t="s">
        <v>365</v>
      </c>
      <c r="C144" s="191">
        <f>'1.A.sz.mell. (2)'!C144+'1.B.sz.mell.'!C146+'1.C.sz.mell.'!C146</f>
        <v>0</v>
      </c>
      <c r="D144" s="208"/>
      <c r="E144" s="208"/>
      <c r="F144" s="208"/>
    </row>
    <row r="145" spans="1:6" s="192" customFormat="1" ht="12" customHeight="1" thickBot="1">
      <c r="A145" s="165" t="s">
        <v>274</v>
      </c>
      <c r="B145" s="214" t="s">
        <v>366</v>
      </c>
      <c r="C145" s="191">
        <f>'1.A.sz.mell. (2)'!C145+'1.B.sz.mell.'!C147+'1.C.sz.mell.'!C147</f>
        <v>0</v>
      </c>
      <c r="D145" s="208"/>
      <c r="E145" s="208"/>
      <c r="F145" s="208"/>
    </row>
    <row r="146" spans="1:9" s="192" customFormat="1" ht="15" customHeight="1" thickBot="1">
      <c r="A146" s="161" t="s">
        <v>21</v>
      </c>
      <c r="B146" s="213" t="s">
        <v>367</v>
      </c>
      <c r="C146" s="191">
        <f>C135+C141</f>
        <v>5074539</v>
      </c>
      <c r="D146" s="143">
        <f>+D126+D130+D135+D141</f>
        <v>5074539</v>
      </c>
      <c r="E146" s="143">
        <f>+E126+E130+E135+E141</f>
        <v>5074539</v>
      </c>
      <c r="F146" s="143">
        <f>+F126+F130+F135+F141</f>
        <v>5074539</v>
      </c>
      <c r="G146" s="218"/>
      <c r="H146" s="218"/>
      <c r="I146" s="218"/>
    </row>
    <row r="147" spans="1:6" s="164" customFormat="1" ht="12.75" customHeight="1" thickBot="1">
      <c r="A147" s="219" t="s">
        <v>22</v>
      </c>
      <c r="B147" s="127" t="s">
        <v>368</v>
      </c>
      <c r="C147" s="191">
        <f>C146+C125</f>
        <v>303079438</v>
      </c>
      <c r="D147" s="143">
        <f>+D125+D146</f>
        <v>205818750.35000002</v>
      </c>
      <c r="E147" s="143">
        <f>+E125+E146</f>
        <v>216963209.879</v>
      </c>
      <c r="F147" s="143">
        <f>+F125+F146</f>
        <v>227914245.27962002</v>
      </c>
    </row>
    <row r="148" spans="3:6" s="192" customFormat="1" ht="7.5" customHeight="1">
      <c r="C148" s="220"/>
      <c r="D148" s="220"/>
      <c r="E148" s="220"/>
      <c r="F148" s="220"/>
    </row>
    <row r="149" spans="1:3" s="192" customFormat="1" ht="12">
      <c r="A149" s="427" t="s">
        <v>369</v>
      </c>
      <c r="B149" s="427"/>
      <c r="C149" s="427"/>
    </row>
    <row r="150" spans="1:6" s="192" customFormat="1" ht="15" customHeight="1" thickBot="1">
      <c r="A150" s="428" t="s">
        <v>117</v>
      </c>
      <c r="B150" s="428"/>
      <c r="C150" s="112" t="s">
        <v>9</v>
      </c>
      <c r="D150" s="112" t="s">
        <v>9</v>
      </c>
      <c r="E150" s="112" t="s">
        <v>9</v>
      </c>
      <c r="F150" s="112" t="s">
        <v>9</v>
      </c>
    </row>
    <row r="151" spans="1:6" s="192" customFormat="1" ht="26.25" customHeight="1" thickBot="1">
      <c r="A151" s="161">
        <v>1</v>
      </c>
      <c r="B151" s="206" t="s">
        <v>370</v>
      </c>
      <c r="C151" s="163">
        <f>C62-C125</f>
        <v>-28429361</v>
      </c>
      <c r="D151" s="163">
        <f>D62-D125</f>
        <v>-10455949.450000018</v>
      </c>
      <c r="E151" s="163">
        <f>E62-E125</f>
        <v>-19073849.889</v>
      </c>
      <c r="F151" s="163">
        <f>F62-F125</f>
        <v>-27245670.29062</v>
      </c>
    </row>
    <row r="152" spans="1:6" s="192" customFormat="1" ht="27.75" customHeight="1" thickBot="1">
      <c r="A152" s="161" t="s">
        <v>14</v>
      </c>
      <c r="B152" s="206" t="s">
        <v>371</v>
      </c>
      <c r="C152" s="163">
        <f>C85-C146</f>
        <v>28429361</v>
      </c>
      <c r="D152" s="163">
        <f>D85-D146</f>
        <v>10455949</v>
      </c>
      <c r="E152" s="163">
        <f>E85-E146</f>
        <v>11515508</v>
      </c>
      <c r="F152" s="163">
        <f>F85-F146</f>
        <v>27245670</v>
      </c>
    </row>
    <row r="154" spans="4:6" ht="15.75">
      <c r="D154" s="411"/>
      <c r="E154" s="411"/>
      <c r="F154" s="411"/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1968503937007874" bottom="0.38" header="0.15748031496062992" footer="0.2755905511811024"/>
  <pageSetup fitToHeight="2" fitToWidth="3" horizontalDpi="600" verticalDpi="600" orientation="portrait" paperSize="9" scale="63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625" style="128" customWidth="1"/>
    <col min="3" max="3" width="22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543</v>
      </c>
      <c r="B1" s="430"/>
      <c r="C1" s="430"/>
      <c r="D1" s="135"/>
      <c r="E1" s="135"/>
      <c r="F1" s="135"/>
    </row>
    <row r="2" spans="1:6" ht="15.75">
      <c r="A2" s="433" t="s">
        <v>511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'1.2.A.sz.mell. (2)'!C7+'1.B.2.sz.mell.'!C8+'1.C.2.sz.mell. '!C8</f>
        <v>0</v>
      </c>
    </row>
    <row r="8" spans="1:3" s="164" customFormat="1" ht="12" customHeight="1" thickBot="1">
      <c r="A8" s="165" t="s">
        <v>84</v>
      </c>
      <c r="B8" s="166" t="s">
        <v>208</v>
      </c>
      <c r="C8" s="163">
        <f>'1.2.A.sz.mell. (2)'!C8+'1.B.2.sz.mell.'!C9+'1.C.2.sz.mell. '!C9</f>
        <v>0</v>
      </c>
    </row>
    <row r="9" spans="1:3" s="164" customFormat="1" ht="12" customHeight="1" thickBot="1">
      <c r="A9" s="168" t="s">
        <v>85</v>
      </c>
      <c r="B9" s="169" t="s">
        <v>209</v>
      </c>
      <c r="C9" s="163">
        <f>'1.2.A.sz.mell. (2)'!C9+'1.B.2.sz.mell.'!C10+'1.C.2.sz.mell. '!C10</f>
        <v>0</v>
      </c>
    </row>
    <row r="10" spans="1:3" s="164" customFormat="1" ht="12" customHeight="1" thickBot="1">
      <c r="A10" s="168" t="s">
        <v>86</v>
      </c>
      <c r="B10" s="169" t="s">
        <v>210</v>
      </c>
      <c r="C10" s="163">
        <f>'1.2.A.sz.mell. (2)'!C10+'1.B.2.sz.mell.'!C11+'1.C.2.sz.mell. '!C11</f>
        <v>0</v>
      </c>
    </row>
    <row r="11" spans="1:3" s="164" customFormat="1" ht="12" customHeight="1" thickBot="1">
      <c r="A11" s="168" t="s">
        <v>87</v>
      </c>
      <c r="B11" s="169" t="s">
        <v>211</v>
      </c>
      <c r="C11" s="163">
        <f>'1.2.A.sz.mell. (2)'!C11+'1.B.2.sz.mell.'!C12+'1.C.2.sz.mell. '!C12</f>
        <v>0</v>
      </c>
    </row>
    <row r="12" spans="1:3" s="164" customFormat="1" ht="12" customHeight="1" thickBot="1">
      <c r="A12" s="168" t="s">
        <v>109</v>
      </c>
      <c r="B12" s="169" t="s">
        <v>212</v>
      </c>
      <c r="C12" s="163">
        <f>'1.2.A.sz.mell. (2)'!C12+'1.B.2.sz.mell.'!C13+'1.C.2.sz.mell. '!C13</f>
        <v>0</v>
      </c>
    </row>
    <row r="13" spans="1:3" s="164" customFormat="1" ht="12" customHeight="1" thickBot="1">
      <c r="A13" s="171" t="s">
        <v>88</v>
      </c>
      <c r="B13" s="172" t="s">
        <v>213</v>
      </c>
      <c r="C13" s="163">
        <f>'1.2.A.sz.mell. (2)'!C13+'1.B.2.sz.mell.'!C14+'1.C.2.sz.mell. '!C14</f>
        <v>0</v>
      </c>
    </row>
    <row r="14" spans="1:3" s="164" customFormat="1" ht="12" customHeight="1" thickBot="1">
      <c r="A14" s="161" t="s">
        <v>14</v>
      </c>
      <c r="B14" s="173" t="s">
        <v>214</v>
      </c>
      <c r="C14" s="163">
        <f>'1.2.A.sz.mell. (2)'!C14+'1.B.2.sz.mell.'!C15+'1.C.2.sz.mell. '!C15</f>
        <v>38816635</v>
      </c>
    </row>
    <row r="15" spans="1:3" s="164" customFormat="1" ht="12" customHeight="1" thickBot="1">
      <c r="A15" s="165" t="s">
        <v>90</v>
      </c>
      <c r="B15" s="166" t="s">
        <v>215</v>
      </c>
      <c r="C15" s="163">
        <f>'1.2.A.sz.mell. (2)'!C15+'1.B.2.sz.mell.'!C16+'1.C.2.sz.mell. '!C16</f>
        <v>0</v>
      </c>
    </row>
    <row r="16" spans="1:3" s="164" customFormat="1" ht="12" customHeight="1" thickBot="1">
      <c r="A16" s="168" t="s">
        <v>91</v>
      </c>
      <c r="B16" s="169" t="s">
        <v>216</v>
      </c>
      <c r="C16" s="163">
        <f>'1.2.A.sz.mell. (2)'!C16+'1.B.2.sz.mell.'!C17+'1.C.2.sz.mell. '!C17</f>
        <v>0</v>
      </c>
    </row>
    <row r="17" spans="1:3" s="164" customFormat="1" ht="12" customHeight="1" thickBot="1">
      <c r="A17" s="168" t="s">
        <v>92</v>
      </c>
      <c r="B17" s="169" t="s">
        <v>217</v>
      </c>
      <c r="C17" s="163">
        <f>'1.2.A.sz.mell. (2)'!C17+'1.B.2.sz.mell.'!C18+'1.C.2.sz.mell. '!C18</f>
        <v>0</v>
      </c>
    </row>
    <row r="18" spans="1:3" s="164" customFormat="1" ht="12" customHeight="1" thickBot="1">
      <c r="A18" s="168" t="s">
        <v>93</v>
      </c>
      <c r="B18" s="169" t="s">
        <v>218</v>
      </c>
      <c r="C18" s="163">
        <f>'1.2.A.sz.mell. (2)'!C18+'1.B.2.sz.mell.'!C19+'1.C.2.sz.mell. '!C19</f>
        <v>0</v>
      </c>
    </row>
    <row r="19" spans="1:3" s="164" customFormat="1" ht="12" customHeight="1" thickBot="1">
      <c r="A19" s="168" t="s">
        <v>94</v>
      </c>
      <c r="B19" s="169" t="s">
        <v>219</v>
      </c>
      <c r="C19" s="163">
        <f>'1.2.A.sz.mell. (2)'!C19+'1.B.2.sz.mell.'!C20+'1.C.2.sz.mell. '!C20</f>
        <v>38816635</v>
      </c>
    </row>
    <row r="20" spans="1:3" s="164" customFormat="1" ht="12" customHeight="1" thickBot="1">
      <c r="A20" s="171" t="s">
        <v>103</v>
      </c>
      <c r="B20" s="172" t="s">
        <v>220</v>
      </c>
      <c r="C20" s="163">
        <f>'1.2.A.sz.mell. (2)'!C20+'1.B.2.sz.mell.'!C21+'1.C.2.sz.mell. '!C21</f>
        <v>0</v>
      </c>
    </row>
    <row r="21" spans="1:3" s="164" customFormat="1" ht="12" customHeight="1" thickBot="1">
      <c r="A21" s="161" t="s">
        <v>15</v>
      </c>
      <c r="B21" s="162" t="s">
        <v>221</v>
      </c>
      <c r="C21" s="163">
        <f>'1.2.A.sz.mell. (2)'!C21+'1.B.2.sz.mell.'!C22+'1.C.2.sz.mell. '!C22</f>
        <v>0</v>
      </c>
    </row>
    <row r="22" spans="1:3" s="164" customFormat="1" ht="12" customHeight="1" thickBot="1">
      <c r="A22" s="165" t="s">
        <v>73</v>
      </c>
      <c r="B22" s="166" t="s">
        <v>222</v>
      </c>
      <c r="C22" s="163">
        <f>'1.2.A.sz.mell. (2)'!C22+'1.B.2.sz.mell.'!C23+'1.C.2.sz.mell. '!C23</f>
        <v>0</v>
      </c>
    </row>
    <row r="23" spans="1:3" s="164" customFormat="1" ht="12" customHeight="1" thickBot="1">
      <c r="A23" s="168" t="s">
        <v>74</v>
      </c>
      <c r="B23" s="169" t="s">
        <v>223</v>
      </c>
      <c r="C23" s="163">
        <f>'1.2.A.sz.mell. (2)'!C23+'1.B.2.sz.mell.'!C24+'1.C.2.sz.mell. '!C24</f>
        <v>0</v>
      </c>
    </row>
    <row r="24" spans="1:3" s="164" customFormat="1" ht="12" customHeight="1" thickBot="1">
      <c r="A24" s="168" t="s">
        <v>75</v>
      </c>
      <c r="B24" s="169" t="s">
        <v>224</v>
      </c>
      <c r="C24" s="163">
        <f>'1.2.A.sz.mell. (2)'!C24+'1.B.2.sz.mell.'!C25+'1.C.2.sz.mell. '!C25</f>
        <v>0</v>
      </c>
    </row>
    <row r="25" spans="1:3" s="164" customFormat="1" ht="12" customHeight="1" thickBot="1">
      <c r="A25" s="168" t="s">
        <v>76</v>
      </c>
      <c r="B25" s="169" t="s">
        <v>225</v>
      </c>
      <c r="C25" s="163">
        <f>'1.2.A.sz.mell. (2)'!C25+'1.B.2.sz.mell.'!C26+'1.C.2.sz.mell. '!C26</f>
        <v>0</v>
      </c>
    </row>
    <row r="26" spans="1:3" s="164" customFormat="1" ht="12" customHeight="1" thickBot="1">
      <c r="A26" s="168" t="s">
        <v>126</v>
      </c>
      <c r="B26" s="169" t="s">
        <v>226</v>
      </c>
      <c r="C26" s="163">
        <f>'1.2.A.sz.mell. (2)'!C26+'1.B.2.sz.mell.'!C27+'1.C.2.sz.mell. '!C27</f>
        <v>0</v>
      </c>
    </row>
    <row r="27" spans="1:3" s="164" customFormat="1" ht="12" customHeight="1" thickBot="1">
      <c r="A27" s="171" t="s">
        <v>127</v>
      </c>
      <c r="B27" s="172" t="s">
        <v>227</v>
      </c>
      <c r="C27" s="163">
        <f>'1.2.A.sz.mell. (2)'!C27+'1.B.2.sz.mell.'!C28+'1.C.2.sz.mell. '!C28</f>
        <v>0</v>
      </c>
    </row>
    <row r="28" spans="1:3" s="164" customFormat="1" ht="12" customHeight="1" thickBot="1">
      <c r="A28" s="161" t="s">
        <v>128</v>
      </c>
      <c r="B28" s="162" t="s">
        <v>228</v>
      </c>
      <c r="C28" s="163">
        <f>'1.2.A.sz.mell. (2)'!C28+'1.B.2.sz.mell.'!C29+'1.C.2.sz.mell. '!C29</f>
        <v>0</v>
      </c>
    </row>
    <row r="29" spans="1:3" s="164" customFormat="1" ht="12" customHeight="1" thickBot="1">
      <c r="A29" s="165" t="s">
        <v>229</v>
      </c>
      <c r="B29" s="166" t="s">
        <v>230</v>
      </c>
      <c r="C29" s="163">
        <f>'1.2.A.sz.mell. (2)'!C29+'1.B.2.sz.mell.'!C30+'1.C.2.sz.mell. '!C30</f>
        <v>0</v>
      </c>
    </row>
    <row r="30" spans="1:3" s="164" customFormat="1" ht="12" customHeight="1" thickBot="1">
      <c r="A30" s="168" t="s">
        <v>231</v>
      </c>
      <c r="B30" s="169" t="s">
        <v>232</v>
      </c>
      <c r="C30" s="163">
        <f>'1.2.A.sz.mell. (2)'!C30+'1.B.2.sz.mell.'!C31+'1.C.2.sz.mell. '!C31</f>
        <v>0</v>
      </c>
    </row>
    <row r="31" spans="1:3" s="164" customFormat="1" ht="12" customHeight="1" thickBot="1">
      <c r="A31" s="168" t="s">
        <v>233</v>
      </c>
      <c r="B31" s="169" t="s">
        <v>234</v>
      </c>
      <c r="C31" s="163">
        <f>'1.2.A.sz.mell. (2)'!C31+'1.B.2.sz.mell.'!C32+'1.C.2.sz.mell. '!C32</f>
        <v>0</v>
      </c>
    </row>
    <row r="32" spans="1:3" s="164" customFormat="1" ht="12" customHeight="1" thickBot="1">
      <c r="A32" s="168" t="s">
        <v>235</v>
      </c>
      <c r="B32" s="169" t="s">
        <v>236</v>
      </c>
      <c r="C32" s="163">
        <f>'1.2.A.sz.mell. (2)'!C32+'1.B.2.sz.mell.'!C33+'1.C.2.sz.mell. '!C33</f>
        <v>0</v>
      </c>
    </row>
    <row r="33" spans="1:3" s="164" customFormat="1" ht="12" customHeight="1" thickBot="1">
      <c r="A33" s="168" t="s">
        <v>237</v>
      </c>
      <c r="B33" s="169" t="s">
        <v>238</v>
      </c>
      <c r="C33" s="163">
        <f>'1.2.A.sz.mell. (2)'!C33+'1.B.2.sz.mell.'!C34+'1.C.2.sz.mell. '!C34</f>
        <v>0</v>
      </c>
    </row>
    <row r="34" spans="1:3" s="164" customFormat="1" ht="12" customHeight="1" thickBot="1">
      <c r="A34" s="171" t="s">
        <v>239</v>
      </c>
      <c r="B34" s="172" t="s">
        <v>240</v>
      </c>
      <c r="C34" s="163">
        <f>'1.2.A.sz.mell. (2)'!C34+'1.B.2.sz.mell.'!C35+'1.C.2.sz.mell. '!C35</f>
        <v>0</v>
      </c>
    </row>
    <row r="35" spans="1:3" s="164" customFormat="1" ht="12" customHeight="1" thickBot="1">
      <c r="A35" s="161" t="s">
        <v>17</v>
      </c>
      <c r="B35" s="162" t="s">
        <v>241</v>
      </c>
      <c r="C35" s="163">
        <f>'1.2.A.sz.mell. (2)'!C35+'1.B.2.sz.mell.'!C36+'1.C.2.sz.mell. '!C36</f>
        <v>8858946</v>
      </c>
    </row>
    <row r="36" spans="1:3" s="164" customFormat="1" ht="12" customHeight="1" thickBot="1">
      <c r="A36" s="165" t="s">
        <v>77</v>
      </c>
      <c r="B36" s="166" t="s">
        <v>242</v>
      </c>
      <c r="C36" s="163">
        <f>'1.2.A.sz.mell. (2)'!C36+'1.B.2.sz.mell.'!C37+'1.C.2.sz.mell. '!C37</f>
        <v>0</v>
      </c>
    </row>
    <row r="37" spans="1:3" s="164" customFormat="1" ht="12" customHeight="1" thickBot="1">
      <c r="A37" s="168" t="s">
        <v>78</v>
      </c>
      <c r="B37" s="169" t="s">
        <v>243</v>
      </c>
      <c r="C37" s="163">
        <f>'1.2.A.sz.mell. (2)'!C37+'1.B.2.sz.mell.'!C38+'1.C.2.sz.mell. '!C38</f>
        <v>5425992</v>
      </c>
    </row>
    <row r="38" spans="1:3" s="164" customFormat="1" ht="12" customHeight="1" thickBot="1">
      <c r="A38" s="168" t="s">
        <v>79</v>
      </c>
      <c r="B38" s="169" t="s">
        <v>244</v>
      </c>
      <c r="C38" s="163">
        <f>'1.2.A.sz.mell. (2)'!C38+'1.B.2.sz.mell.'!C39+'1.C.2.sz.mell. '!C39</f>
        <v>1538926</v>
      </c>
    </row>
    <row r="39" spans="1:3" s="164" customFormat="1" ht="12" customHeight="1" thickBot="1">
      <c r="A39" s="168" t="s">
        <v>130</v>
      </c>
      <c r="B39" s="169" t="s">
        <v>245</v>
      </c>
      <c r="C39" s="163">
        <f>'1.2.A.sz.mell. (2)'!C39+'1.B.2.sz.mell.'!C40+'1.C.2.sz.mell. '!C40</f>
        <v>0</v>
      </c>
    </row>
    <row r="40" spans="1:3" s="164" customFormat="1" ht="12" customHeight="1" thickBot="1">
      <c r="A40" s="168" t="s">
        <v>131</v>
      </c>
      <c r="B40" s="169" t="s">
        <v>246</v>
      </c>
      <c r="C40" s="163">
        <f>'1.2.A.sz.mell. (2)'!C40+'1.B.2.sz.mell.'!C41+'1.C.2.sz.mell. '!C41</f>
        <v>0</v>
      </c>
    </row>
    <row r="41" spans="1:3" s="164" customFormat="1" ht="12" customHeight="1" thickBot="1">
      <c r="A41" s="168" t="s">
        <v>132</v>
      </c>
      <c r="B41" s="169" t="s">
        <v>247</v>
      </c>
      <c r="C41" s="163">
        <f>'1.2.A.sz.mell. (2)'!C41+'1.B.2.sz.mell.'!C42+'1.C.2.sz.mell. '!C42</f>
        <v>1880528</v>
      </c>
    </row>
    <row r="42" spans="1:3" s="164" customFormat="1" ht="12" customHeight="1" thickBot="1">
      <c r="A42" s="168" t="s">
        <v>133</v>
      </c>
      <c r="B42" s="169" t="s">
        <v>248</v>
      </c>
      <c r="C42" s="163">
        <f>'1.2.A.sz.mell. (2)'!C42+'1.B.2.sz.mell.'!C43+'1.C.2.sz.mell. '!C43</f>
        <v>0</v>
      </c>
    </row>
    <row r="43" spans="1:3" s="164" customFormat="1" ht="12" customHeight="1" thickBot="1">
      <c r="A43" s="168" t="s">
        <v>134</v>
      </c>
      <c r="B43" s="169" t="s">
        <v>249</v>
      </c>
      <c r="C43" s="163">
        <f>'1.2.A.sz.mell. (2)'!C43+'1.B.2.sz.mell.'!C44+'1.C.2.sz.mell. '!C44</f>
        <v>0</v>
      </c>
    </row>
    <row r="44" spans="1:3" s="164" customFormat="1" ht="12" customHeight="1" thickBot="1">
      <c r="A44" s="168" t="s">
        <v>250</v>
      </c>
      <c r="B44" s="169" t="s">
        <v>251</v>
      </c>
      <c r="C44" s="163">
        <f>'1.2.A.sz.mell. (2)'!C44+'1.B.2.sz.mell.'!C45+'1.C.2.sz.mell. '!C45</f>
        <v>3500</v>
      </c>
    </row>
    <row r="45" spans="1:3" s="164" customFormat="1" ht="12" customHeight="1" thickBot="1">
      <c r="A45" s="171" t="s">
        <v>252</v>
      </c>
      <c r="B45" s="172" t="s">
        <v>253</v>
      </c>
      <c r="C45" s="163">
        <f>'1.2.A.sz.mell. (2)'!C45+'1.B.2.sz.mell.'!C46+'1.C.2.sz.mell. '!C46</f>
        <v>10000</v>
      </c>
    </row>
    <row r="46" spans="1:3" s="164" customFormat="1" ht="12" customHeight="1" thickBot="1">
      <c r="A46" s="161" t="s">
        <v>18</v>
      </c>
      <c r="B46" s="162" t="s">
        <v>254</v>
      </c>
      <c r="C46" s="163">
        <f>'1.2.A.sz.mell. (2)'!C46+'1.B.2.sz.mell.'!C47+'1.C.2.sz.mell. '!C47</f>
        <v>0</v>
      </c>
    </row>
    <row r="47" spans="1:3" s="164" customFormat="1" ht="12" customHeight="1" thickBot="1">
      <c r="A47" s="165" t="s">
        <v>80</v>
      </c>
      <c r="B47" s="166" t="s">
        <v>255</v>
      </c>
      <c r="C47" s="163">
        <f>'1.2.A.sz.mell. (2)'!C47+'1.B.2.sz.mell.'!C48+'1.C.2.sz.mell. '!C48</f>
        <v>0</v>
      </c>
    </row>
    <row r="48" spans="1:3" s="164" customFormat="1" ht="12" customHeight="1" thickBot="1">
      <c r="A48" s="168" t="s">
        <v>81</v>
      </c>
      <c r="B48" s="169" t="s">
        <v>256</v>
      </c>
      <c r="C48" s="163">
        <f>'1.2.A.sz.mell. (2)'!C48+'1.B.2.sz.mell.'!C49+'1.C.2.sz.mell. '!C49</f>
        <v>0</v>
      </c>
    </row>
    <row r="49" spans="1:3" s="164" customFormat="1" ht="12" customHeight="1" thickBot="1">
      <c r="A49" s="168" t="s">
        <v>257</v>
      </c>
      <c r="B49" s="169" t="s">
        <v>258</v>
      </c>
      <c r="C49" s="163">
        <f>'1.2.A.sz.mell. (2)'!C49+'1.B.2.sz.mell.'!C50+'1.C.2.sz.mell. '!C50</f>
        <v>0</v>
      </c>
    </row>
    <row r="50" spans="1:3" s="164" customFormat="1" ht="12" customHeight="1" thickBot="1">
      <c r="A50" s="168" t="s">
        <v>259</v>
      </c>
      <c r="B50" s="169" t="s">
        <v>260</v>
      </c>
      <c r="C50" s="163">
        <f>'1.2.A.sz.mell. (2)'!C50+'1.B.2.sz.mell.'!C51+'1.C.2.sz.mell. '!C51</f>
        <v>0</v>
      </c>
    </row>
    <row r="51" spans="1:3" s="164" customFormat="1" ht="12" customHeight="1" thickBot="1">
      <c r="A51" s="171" t="s">
        <v>261</v>
      </c>
      <c r="B51" s="172" t="s">
        <v>262</v>
      </c>
      <c r="C51" s="163">
        <f>'1.2.A.sz.mell. (2)'!C51+'1.B.2.sz.mell.'!C52+'1.C.2.sz.mell. '!C52</f>
        <v>0</v>
      </c>
    </row>
    <row r="52" spans="1:3" s="164" customFormat="1" ht="12" customHeight="1" thickBot="1">
      <c r="A52" s="161" t="s">
        <v>135</v>
      </c>
      <c r="B52" s="162" t="s">
        <v>263</v>
      </c>
      <c r="C52" s="163">
        <f>'1.2.A.sz.mell. (2)'!C52+'1.B.2.sz.mell.'!C53+'1.C.2.sz.mell. '!C53</f>
        <v>0</v>
      </c>
    </row>
    <row r="53" spans="1:3" s="164" customFormat="1" ht="12" customHeight="1" thickBot="1">
      <c r="A53" s="165" t="s">
        <v>82</v>
      </c>
      <c r="B53" s="166" t="s">
        <v>264</v>
      </c>
      <c r="C53" s="163">
        <f>'1.2.A.sz.mell. (2)'!C53+'1.B.2.sz.mell.'!C54+'1.C.2.sz.mell. '!C54</f>
        <v>0</v>
      </c>
    </row>
    <row r="54" spans="1:3" s="164" customFormat="1" ht="12" customHeight="1" thickBot="1">
      <c r="A54" s="168" t="s">
        <v>83</v>
      </c>
      <c r="B54" s="169" t="s">
        <v>265</v>
      </c>
      <c r="C54" s="163">
        <f>'1.2.A.sz.mell. (2)'!C54+'1.B.2.sz.mell.'!C55+'1.C.2.sz.mell. '!C55</f>
        <v>0</v>
      </c>
    </row>
    <row r="55" spans="1:3" s="164" customFormat="1" ht="12" customHeight="1" thickBot="1">
      <c r="A55" s="168" t="s">
        <v>266</v>
      </c>
      <c r="B55" s="169" t="s">
        <v>267</v>
      </c>
      <c r="C55" s="163">
        <f>'1.2.A.sz.mell. (2)'!C55+'1.B.2.sz.mell.'!C56+'1.C.2.sz.mell. '!C56</f>
        <v>0</v>
      </c>
    </row>
    <row r="56" spans="1:3" s="164" customFormat="1" ht="12" customHeight="1" thickBot="1">
      <c r="A56" s="171" t="s">
        <v>268</v>
      </c>
      <c r="B56" s="172" t="s">
        <v>269</v>
      </c>
      <c r="C56" s="163">
        <f>'1.2.A.sz.mell. (2)'!C56+'1.B.2.sz.mell.'!C57+'1.C.2.sz.mell. '!C57</f>
        <v>0</v>
      </c>
    </row>
    <row r="57" spans="1:3" s="164" customFormat="1" ht="12" customHeight="1" thickBot="1">
      <c r="A57" s="161" t="s">
        <v>20</v>
      </c>
      <c r="B57" s="173" t="s">
        <v>270</v>
      </c>
      <c r="C57" s="163">
        <f>'1.2.A.sz.mell. (2)'!C57+'1.B.2.sz.mell.'!C58+'1.C.2.sz.mell. '!C58</f>
        <v>500000</v>
      </c>
    </row>
    <row r="58" spans="1:3" s="164" customFormat="1" ht="12" customHeight="1" thickBot="1">
      <c r="A58" s="165" t="s">
        <v>136</v>
      </c>
      <c r="B58" s="166" t="s">
        <v>271</v>
      </c>
      <c r="C58" s="163">
        <f>'1.2.A.sz.mell. (2)'!C58+'1.B.2.sz.mell.'!C59+'1.C.2.sz.mell. '!C59</f>
        <v>0</v>
      </c>
    </row>
    <row r="59" spans="1:3" s="164" customFormat="1" ht="12" customHeight="1" thickBot="1">
      <c r="A59" s="168" t="s">
        <v>137</v>
      </c>
      <c r="B59" s="169" t="s">
        <v>272</v>
      </c>
      <c r="C59" s="163">
        <f>'1.2.A.sz.mell. (2)'!C59+'1.B.2.sz.mell.'!C60+'1.C.2.sz.mell. '!C60</f>
        <v>500000</v>
      </c>
    </row>
    <row r="60" spans="1:3" s="164" customFormat="1" ht="12" customHeight="1" thickBot="1">
      <c r="A60" s="168" t="s">
        <v>173</v>
      </c>
      <c r="B60" s="169" t="s">
        <v>273</v>
      </c>
      <c r="C60" s="163">
        <f>'1.2.A.sz.mell. (2)'!C60+'1.B.2.sz.mell.'!C61+'1.C.2.sz.mell. '!C61</f>
        <v>0</v>
      </c>
    </row>
    <row r="61" spans="1:3" s="164" customFormat="1" ht="12" customHeight="1" thickBot="1">
      <c r="A61" s="171" t="s">
        <v>274</v>
      </c>
      <c r="B61" s="172" t="s">
        <v>275</v>
      </c>
      <c r="C61" s="163">
        <f>'1.2.A.sz.mell. (2)'!C61+'1.B.2.sz.mell.'!C62+'1.C.2.sz.mell. '!C62</f>
        <v>0</v>
      </c>
    </row>
    <row r="62" spans="1:3" s="164" customFormat="1" ht="12" customHeight="1" thickBot="1">
      <c r="A62" s="161" t="s">
        <v>21</v>
      </c>
      <c r="B62" s="162" t="s">
        <v>276</v>
      </c>
      <c r="C62" s="163">
        <f>'1.2.A.sz.mell. (2)'!C62+'1.B.2.sz.mell.'!C63+'1.C.2.sz.mell. '!C63</f>
        <v>48175581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'1.2.A.sz.mell. (2)'!C63+'1.B.2.sz.mell.'!C64+'1.C.2.sz.mell. '!C64</f>
        <v>0</v>
      </c>
    </row>
    <row r="64" spans="1:3" s="164" customFormat="1" ht="12" customHeight="1" thickBot="1">
      <c r="A64" s="165" t="s">
        <v>279</v>
      </c>
      <c r="B64" s="166" t="s">
        <v>280</v>
      </c>
      <c r="C64" s="163">
        <f>'1.2.A.sz.mell. (2)'!C64+'1.B.2.sz.mell.'!C65+'1.C.2.sz.mell. '!C65</f>
        <v>0</v>
      </c>
    </row>
    <row r="65" spans="1:3" s="164" customFormat="1" ht="12" customHeight="1" thickBot="1">
      <c r="A65" s="168" t="s">
        <v>281</v>
      </c>
      <c r="B65" s="169" t="s">
        <v>282</v>
      </c>
      <c r="C65" s="163">
        <f>'1.2.A.sz.mell. (2)'!C65+'1.B.2.sz.mell.'!C66+'1.C.2.sz.mell. '!C66</f>
        <v>0</v>
      </c>
    </row>
    <row r="66" spans="1:3" s="164" customFormat="1" ht="12" customHeight="1" thickBot="1">
      <c r="A66" s="171" t="s">
        <v>283</v>
      </c>
      <c r="B66" s="181" t="s">
        <v>284</v>
      </c>
      <c r="C66" s="163">
        <f>'1.2.A.sz.mell. (2)'!C66+'1.B.2.sz.mell.'!C67+'1.C.2.sz.mell. '!C67</f>
        <v>0</v>
      </c>
    </row>
    <row r="67" spans="1:3" s="164" customFormat="1" ht="12" customHeight="1" thickBot="1">
      <c r="A67" s="180" t="s">
        <v>285</v>
      </c>
      <c r="B67" s="173" t="s">
        <v>286</v>
      </c>
      <c r="C67" s="163">
        <f>'1.2.A.sz.mell. (2)'!C67+'1.B.2.sz.mell.'!C68+'1.C.2.sz.mell. '!C68</f>
        <v>0</v>
      </c>
    </row>
    <row r="68" spans="1:3" s="164" customFormat="1" ht="12" customHeight="1" thickBot="1">
      <c r="A68" s="165" t="s">
        <v>110</v>
      </c>
      <c r="B68" s="166" t="s">
        <v>287</v>
      </c>
      <c r="C68" s="163">
        <f>'1.2.A.sz.mell. (2)'!C68+'1.B.2.sz.mell.'!C69+'1.C.2.sz.mell. '!C69</f>
        <v>0</v>
      </c>
    </row>
    <row r="69" spans="1:3" s="164" customFormat="1" ht="12" customHeight="1" thickBot="1">
      <c r="A69" s="168" t="s">
        <v>111</v>
      </c>
      <c r="B69" s="169" t="s">
        <v>288</v>
      </c>
      <c r="C69" s="163">
        <f>'1.2.A.sz.mell. (2)'!C69+'1.B.2.sz.mell.'!C70+'1.C.2.sz.mell. '!C70</f>
        <v>0</v>
      </c>
    </row>
    <row r="70" spans="1:3" s="164" customFormat="1" ht="12" customHeight="1" thickBot="1">
      <c r="A70" s="168" t="s">
        <v>289</v>
      </c>
      <c r="B70" s="169" t="s">
        <v>290</v>
      </c>
      <c r="C70" s="163">
        <f>'1.2.A.sz.mell. (2)'!C70+'1.B.2.sz.mell.'!C71+'1.C.2.sz.mell. '!C71</f>
        <v>0</v>
      </c>
    </row>
    <row r="71" spans="1:3" s="164" customFormat="1" ht="12" customHeight="1" thickBot="1">
      <c r="A71" s="171" t="s">
        <v>291</v>
      </c>
      <c r="B71" s="172" t="s">
        <v>292</v>
      </c>
      <c r="C71" s="163">
        <f>'1.2.A.sz.mell. (2)'!C71+'1.B.2.sz.mell.'!C72+'1.C.2.sz.mell. '!C72</f>
        <v>0</v>
      </c>
    </row>
    <row r="72" spans="1:3" s="164" customFormat="1" ht="12" customHeight="1" thickBot="1">
      <c r="A72" s="180" t="s">
        <v>293</v>
      </c>
      <c r="B72" s="173" t="s">
        <v>294</v>
      </c>
      <c r="C72" s="163">
        <f>'1.2.A.sz.mell. (2)'!C72+'1.B.2.sz.mell.'!C73+'1.C.2.sz.mell. '!C73</f>
        <v>0</v>
      </c>
    </row>
    <row r="73" spans="1:3" s="164" customFormat="1" ht="12" customHeight="1" thickBot="1">
      <c r="A73" s="165" t="s">
        <v>295</v>
      </c>
      <c r="B73" s="166" t="s">
        <v>296</v>
      </c>
      <c r="C73" s="163">
        <f>'1.2.A.sz.mell. (2)'!C73+'1.B.2.sz.mell.'!C74+'1.C.2.sz.mell. '!C74</f>
        <v>0</v>
      </c>
    </row>
    <row r="74" spans="1:3" s="164" customFormat="1" ht="12" customHeight="1" thickBot="1">
      <c r="A74" s="171" t="s">
        <v>297</v>
      </c>
      <c r="B74" s="172" t="s">
        <v>298</v>
      </c>
      <c r="C74" s="163">
        <f>'1.2.A.sz.mell. (2)'!C74+'1.B.2.sz.mell.'!C75+'1.C.2.sz.mell. '!C75</f>
        <v>0</v>
      </c>
    </row>
    <row r="75" spans="1:3" s="164" customFormat="1" ht="12" customHeight="1" thickBot="1">
      <c r="A75" s="180" t="s">
        <v>299</v>
      </c>
      <c r="B75" s="173" t="s">
        <v>300</v>
      </c>
      <c r="C75" s="163">
        <f>'1.2.A.sz.mell. (2)'!C75+'1.B.2.sz.mell.'!C76+'1.C.2.sz.mell. '!C76</f>
        <v>2625158</v>
      </c>
    </row>
    <row r="76" spans="1:3" s="164" customFormat="1" ht="12" customHeight="1" thickBot="1">
      <c r="A76" s="165" t="s">
        <v>301</v>
      </c>
      <c r="B76" s="166" t="s">
        <v>302</v>
      </c>
      <c r="C76" s="163">
        <f>'1.2.A.sz.mell. (2)'!C76+'1.B.2.sz.mell.'!C77+'1.C.2.sz.mell. '!C77</f>
        <v>0</v>
      </c>
    </row>
    <row r="77" spans="1:3" s="164" customFormat="1" ht="12" customHeight="1" thickBot="1">
      <c r="A77" s="168" t="s">
        <v>303</v>
      </c>
      <c r="B77" s="169" t="s">
        <v>304</v>
      </c>
      <c r="C77" s="163">
        <f>'1.2.A.sz.mell. (2)'!C77+'1.B.2.sz.mell.'!C78+'1.C.2.sz.mell. '!C78</f>
        <v>0</v>
      </c>
    </row>
    <row r="78" spans="1:3" s="164" customFormat="1" ht="12" customHeight="1" thickBot="1">
      <c r="A78" s="171" t="s">
        <v>305</v>
      </c>
      <c r="B78" s="172" t="s">
        <v>306</v>
      </c>
      <c r="C78" s="163">
        <f>'1.2.A.sz.mell. (2)'!C78+'1.B.2.sz.mell.'!C79+'1.C.2.sz.mell. '!C79</f>
        <v>2625158</v>
      </c>
    </row>
    <row r="79" spans="1:3" s="164" customFormat="1" ht="12" customHeight="1" thickBot="1">
      <c r="A79" s="180" t="s">
        <v>307</v>
      </c>
      <c r="B79" s="173" t="s">
        <v>308</v>
      </c>
      <c r="C79" s="163">
        <f>'1.2.A.sz.mell. (2)'!C79+'1.B.2.sz.mell.'!C80+'1.C.2.sz.mell. '!C80</f>
        <v>0</v>
      </c>
    </row>
    <row r="80" spans="1:3" s="164" customFormat="1" ht="12" customHeight="1" thickBot="1">
      <c r="A80" s="182" t="s">
        <v>309</v>
      </c>
      <c r="B80" s="166" t="s">
        <v>310</v>
      </c>
      <c r="C80" s="163">
        <f>'1.2.A.sz.mell. (2)'!C80+'1.B.2.sz.mell.'!C81+'1.C.2.sz.mell. '!C81</f>
        <v>0</v>
      </c>
    </row>
    <row r="81" spans="1:3" s="164" customFormat="1" ht="12" customHeight="1" thickBot="1">
      <c r="A81" s="183" t="s">
        <v>311</v>
      </c>
      <c r="B81" s="169" t="s">
        <v>312</v>
      </c>
      <c r="C81" s="163">
        <f>'1.2.A.sz.mell. (2)'!C81+'1.B.2.sz.mell.'!C82+'1.C.2.sz.mell. '!C82</f>
        <v>0</v>
      </c>
    </row>
    <row r="82" spans="1:3" s="164" customFormat="1" ht="12" customHeight="1" thickBot="1">
      <c r="A82" s="183" t="s">
        <v>313</v>
      </c>
      <c r="B82" s="169" t="s">
        <v>314</v>
      </c>
      <c r="C82" s="163">
        <f>'1.2.A.sz.mell. (2)'!C82+'1.B.2.sz.mell.'!C83+'1.C.2.sz.mell. '!C83</f>
        <v>0</v>
      </c>
    </row>
    <row r="83" spans="1:3" s="164" customFormat="1" ht="12" customHeight="1" thickBot="1">
      <c r="A83" s="184" t="s">
        <v>315</v>
      </c>
      <c r="B83" s="172" t="s">
        <v>316</v>
      </c>
      <c r="C83" s="163">
        <f>'1.2.A.sz.mell. (2)'!C83+'1.B.2.sz.mell.'!C84+'1.C.2.sz.mell. '!C84</f>
        <v>0</v>
      </c>
    </row>
    <row r="84" spans="1:3" s="164" customFormat="1" ht="13.5" customHeight="1" thickBot="1">
      <c r="A84" s="180" t="s">
        <v>317</v>
      </c>
      <c r="B84" s="173" t="s">
        <v>318</v>
      </c>
      <c r="C84" s="163">
        <f>'1.2.A.sz.mell. (2)'!C84+'1.B.2.sz.mell.'!C85+'1.C.2.sz.mell. '!C85</f>
        <v>0</v>
      </c>
    </row>
    <row r="85" spans="1:3" s="164" customFormat="1" ht="15.75" customHeight="1" thickBot="1">
      <c r="A85" s="180" t="s">
        <v>319</v>
      </c>
      <c r="B85" s="186" t="s">
        <v>320</v>
      </c>
      <c r="C85" s="163">
        <f>'1.2.A.sz.mell. (2)'!C85+'1.B.2.sz.mell.'!C86+'1.C.2.sz.mell. '!C86</f>
        <v>2625158</v>
      </c>
    </row>
    <row r="86" spans="1:3" s="164" customFormat="1" ht="16.5" customHeight="1" thickBot="1">
      <c r="A86" s="187" t="s">
        <v>321</v>
      </c>
      <c r="B86" s="188" t="s">
        <v>322</v>
      </c>
      <c r="C86" s="163">
        <f>'1.2.A.sz.mell. (2)'!C86+'1.B.2.sz.mell.'!C87+'1.C.2.sz.mell. '!C87</f>
        <v>43899729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64" customFormat="1" ht="12" customHeight="1" thickBot="1">
      <c r="A91" s="4">
        <v>1</v>
      </c>
      <c r="B91" s="5">
        <v>2</v>
      </c>
      <c r="C91" s="14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'1.2.A.sz.mell. (2)'!C92+'1.B.2.sz.mell.'!C94+'1.C.2.sz.mell. '!C94</f>
        <v>49402665</v>
      </c>
    </row>
    <row r="93" spans="1:3" s="192" customFormat="1" ht="12" customHeight="1" thickBot="1">
      <c r="A93" s="193" t="s">
        <v>84</v>
      </c>
      <c r="B93" s="194" t="s">
        <v>43</v>
      </c>
      <c r="C93" s="191">
        <f>'1.2.A.sz.mell. (2)'!C93+'1.B.2.sz.mell.'!C95+'1.C.2.sz.mell. '!C95</f>
        <v>25838661</v>
      </c>
    </row>
    <row r="94" spans="1:3" s="192" customFormat="1" ht="12" customHeight="1" thickBot="1">
      <c r="A94" s="168" t="s">
        <v>85</v>
      </c>
      <c r="B94" s="196" t="s">
        <v>138</v>
      </c>
      <c r="C94" s="191">
        <f>'1.2.A.sz.mell. (2)'!C94+'1.B.2.sz.mell.'!C96+'1.C.2.sz.mell. '!C96</f>
        <v>2839091</v>
      </c>
    </row>
    <row r="95" spans="1:3" s="192" customFormat="1" ht="12" customHeight="1" thickBot="1">
      <c r="A95" s="168" t="s">
        <v>86</v>
      </c>
      <c r="B95" s="196" t="s">
        <v>108</v>
      </c>
      <c r="C95" s="191">
        <f>'1.2.A.sz.mell. (2)'!C95+'1.B.2.sz.mell.'!C97+'1.C.2.sz.mell. '!C97</f>
        <v>15732816</v>
      </c>
    </row>
    <row r="96" spans="1:3" s="192" customFormat="1" ht="12" customHeight="1" thickBot="1">
      <c r="A96" s="168" t="s">
        <v>87</v>
      </c>
      <c r="B96" s="197" t="s">
        <v>139</v>
      </c>
      <c r="C96" s="191">
        <f>'1.2.A.sz.mell. (2)'!C96+'1.B.2.sz.mell.'!C98+'1.C.2.sz.mell. '!C98</f>
        <v>0</v>
      </c>
    </row>
    <row r="97" spans="1:3" s="192" customFormat="1" ht="12" customHeight="1" thickBot="1">
      <c r="A97" s="168" t="s">
        <v>98</v>
      </c>
      <c r="B97" s="198" t="s">
        <v>140</v>
      </c>
      <c r="C97" s="191">
        <f>'1.2.A.sz.mell. (2)'!C97+'1.B.2.sz.mell.'!C99+'1.C.2.sz.mell. '!C99</f>
        <v>4992097</v>
      </c>
    </row>
    <row r="98" spans="1:3" s="192" customFormat="1" ht="12" customHeight="1" thickBot="1">
      <c r="A98" s="168" t="s">
        <v>88</v>
      </c>
      <c r="B98" s="196" t="s">
        <v>323</v>
      </c>
      <c r="C98" s="191">
        <f>'1.2.A.sz.mell. (2)'!C98+'1.B.2.sz.mell.'!C100+'1.C.2.sz.mell. '!C100</f>
        <v>0</v>
      </c>
    </row>
    <row r="99" spans="1:3" s="192" customFormat="1" ht="12" customHeight="1" thickBot="1">
      <c r="A99" s="168" t="s">
        <v>89</v>
      </c>
      <c r="B99" s="199" t="s">
        <v>324</v>
      </c>
      <c r="C99" s="191">
        <f>'1.2.A.sz.mell. (2)'!C99+'1.B.2.sz.mell.'!C101+'1.C.2.sz.mell. '!C101</f>
        <v>0</v>
      </c>
    </row>
    <row r="100" spans="1:3" s="192" customFormat="1" ht="12" customHeight="1" thickBot="1">
      <c r="A100" s="168" t="s">
        <v>99</v>
      </c>
      <c r="B100" s="200" t="s">
        <v>325</v>
      </c>
      <c r="C100" s="191">
        <f>'1.2.A.sz.mell. (2)'!C100+'1.B.2.sz.mell.'!C102+'1.C.2.sz.mell. '!C102</f>
        <v>0</v>
      </c>
    </row>
    <row r="101" spans="1:3" s="192" customFormat="1" ht="12" customHeight="1" thickBot="1">
      <c r="A101" s="168" t="s">
        <v>100</v>
      </c>
      <c r="B101" s="200" t="s">
        <v>326</v>
      </c>
      <c r="C101" s="191">
        <f>'1.2.A.sz.mell. (2)'!C101+'1.B.2.sz.mell.'!C103+'1.C.2.sz.mell. '!C103</f>
        <v>0</v>
      </c>
    </row>
    <row r="102" spans="1:3" s="192" customFormat="1" ht="12" customHeight="1" thickBot="1">
      <c r="A102" s="168" t="s">
        <v>101</v>
      </c>
      <c r="B102" s="199" t="s">
        <v>327</v>
      </c>
      <c r="C102" s="191">
        <f>'1.2.A.sz.mell. (2)'!C102+'1.B.2.sz.mell.'!C104+'1.C.2.sz.mell. '!C104</f>
        <v>0</v>
      </c>
    </row>
    <row r="103" spans="1:3" s="192" customFormat="1" ht="12" customHeight="1" thickBot="1">
      <c r="A103" s="168" t="s">
        <v>102</v>
      </c>
      <c r="B103" s="199" t="s">
        <v>328</v>
      </c>
      <c r="C103" s="191">
        <f>'1.2.A.sz.mell. (2)'!C103+'1.B.2.sz.mell.'!C105+'1.C.2.sz.mell. '!C105</f>
        <v>0</v>
      </c>
    </row>
    <row r="104" spans="1:3" s="192" customFormat="1" ht="12" customHeight="1" thickBot="1">
      <c r="A104" s="168" t="s">
        <v>104</v>
      </c>
      <c r="B104" s="200" t="s">
        <v>329</v>
      </c>
      <c r="C104" s="191">
        <f>'1.2.A.sz.mell. (2)'!C104+'1.B.2.sz.mell.'!C106+'1.C.2.sz.mell. '!C106</f>
        <v>0</v>
      </c>
    </row>
    <row r="105" spans="1:3" s="192" customFormat="1" ht="12" customHeight="1" thickBot="1">
      <c r="A105" s="201" t="s">
        <v>141</v>
      </c>
      <c r="B105" s="202" t="s">
        <v>330</v>
      </c>
      <c r="C105" s="191">
        <f>'1.2.A.sz.mell. (2)'!C105+'1.B.2.sz.mell.'!C107+'1.C.2.sz.mell. '!C107</f>
        <v>0</v>
      </c>
    </row>
    <row r="106" spans="1:3" s="192" customFormat="1" ht="12" customHeight="1" thickBot="1">
      <c r="A106" s="168" t="s">
        <v>331</v>
      </c>
      <c r="B106" s="202" t="s">
        <v>332</v>
      </c>
      <c r="C106" s="191">
        <f>'1.2.A.sz.mell. (2)'!C106+'1.B.2.sz.mell.'!C108+'1.C.2.sz.mell. '!C108</f>
        <v>0</v>
      </c>
    </row>
    <row r="107" spans="1:3" s="192" customFormat="1" ht="12" customHeight="1" thickBot="1">
      <c r="A107" s="203" t="s">
        <v>333</v>
      </c>
      <c r="B107" s="204" t="s">
        <v>334</v>
      </c>
      <c r="C107" s="191">
        <f>'1.2.A.sz.mell. (2)'!C107+'1.B.2.sz.mell.'!C109+'1.C.2.sz.mell. '!C109</f>
        <v>4992097</v>
      </c>
    </row>
    <row r="108" spans="1:3" s="192" customFormat="1" ht="12" customHeight="1" thickBot="1">
      <c r="A108" s="161" t="s">
        <v>14</v>
      </c>
      <c r="B108" s="206" t="s">
        <v>415</v>
      </c>
      <c r="C108" s="191">
        <f>'1.2.A.sz.mell. (2)'!C108+'1.B.2.sz.mell.'!C110+'1.C.2.sz.mell. '!C110</f>
        <v>2172065</v>
      </c>
    </row>
    <row r="109" spans="1:3" s="192" customFormat="1" ht="12" customHeight="1" thickBot="1">
      <c r="A109" s="165" t="s">
        <v>90</v>
      </c>
      <c r="B109" s="196" t="s">
        <v>172</v>
      </c>
      <c r="C109" s="191">
        <f>'1.2.A.sz.mell. (2)'!C109+'1.B.2.sz.mell.'!C111+'1.C.2.sz.mell. '!C111</f>
        <v>854710</v>
      </c>
    </row>
    <row r="110" spans="1:3" s="192" customFormat="1" ht="12" customHeight="1" thickBot="1">
      <c r="A110" s="165" t="s">
        <v>91</v>
      </c>
      <c r="B110" s="207" t="s">
        <v>335</v>
      </c>
      <c r="C110" s="191">
        <f>'1.2.A.sz.mell. (2)'!C110+'1.B.2.sz.mell.'!C112+'1.C.2.sz.mell. '!C112</f>
        <v>0</v>
      </c>
    </row>
    <row r="111" spans="1:3" s="192" customFormat="1" ht="12" customHeight="1" thickBot="1">
      <c r="A111" s="165" t="s">
        <v>92</v>
      </c>
      <c r="B111" s="207" t="s">
        <v>142</v>
      </c>
      <c r="C111" s="191">
        <f>'1.2.A.sz.mell. (2)'!C111+'1.B.2.sz.mell.'!C113+'1.C.2.sz.mell. '!C113</f>
        <v>1317355</v>
      </c>
    </row>
    <row r="112" spans="1:3" s="192" customFormat="1" ht="12" customHeight="1" thickBot="1">
      <c r="A112" s="165" t="s">
        <v>93</v>
      </c>
      <c r="B112" s="207" t="s">
        <v>336</v>
      </c>
      <c r="C112" s="191">
        <f>'1.2.A.sz.mell. (2)'!C112+'1.B.2.sz.mell.'!C114+'1.C.2.sz.mell. '!C114</f>
        <v>0</v>
      </c>
    </row>
    <row r="113" spans="1:3" s="192" customFormat="1" ht="12" customHeight="1" thickBot="1">
      <c r="A113" s="165" t="s">
        <v>94</v>
      </c>
      <c r="B113" s="209" t="s">
        <v>174</v>
      </c>
      <c r="C113" s="191">
        <f>'1.2.A.sz.mell. (2)'!C113+'1.B.2.sz.mell.'!C115+'1.C.2.sz.mell. '!C115</f>
        <v>0</v>
      </c>
    </row>
    <row r="114" spans="1:3" s="192" customFormat="1" ht="12" customHeight="1" thickBot="1">
      <c r="A114" s="165" t="s">
        <v>103</v>
      </c>
      <c r="B114" s="210" t="s">
        <v>337</v>
      </c>
      <c r="C114" s="191">
        <f>'1.2.A.sz.mell. (2)'!C114+'1.B.2.sz.mell.'!C116+'1.C.2.sz.mell. '!C116</f>
        <v>0</v>
      </c>
    </row>
    <row r="115" spans="1:3" s="192" customFormat="1" ht="12" customHeight="1" thickBot="1">
      <c r="A115" s="165" t="s">
        <v>105</v>
      </c>
      <c r="B115" s="211" t="s">
        <v>338</v>
      </c>
      <c r="C115" s="191">
        <f>'1.2.A.sz.mell. (2)'!C115+'1.B.2.sz.mell.'!C117+'1.C.2.sz.mell. '!C117</f>
        <v>0</v>
      </c>
    </row>
    <row r="116" spans="1:3" s="192" customFormat="1" ht="12.75" thickBot="1">
      <c r="A116" s="165" t="s">
        <v>143</v>
      </c>
      <c r="B116" s="200" t="s">
        <v>326</v>
      </c>
      <c r="C116" s="191">
        <f>'1.2.A.sz.mell. (2)'!C116+'1.B.2.sz.mell.'!C118+'1.C.2.sz.mell. '!C118</f>
        <v>0</v>
      </c>
    </row>
    <row r="117" spans="1:3" s="192" customFormat="1" ht="12" customHeight="1" thickBot="1">
      <c r="A117" s="165" t="s">
        <v>144</v>
      </c>
      <c r="B117" s="200" t="s">
        <v>339</v>
      </c>
      <c r="C117" s="191">
        <f>'1.2.A.sz.mell. (2)'!C117+'1.B.2.sz.mell.'!C119+'1.C.2.sz.mell. '!C119</f>
        <v>0</v>
      </c>
    </row>
    <row r="118" spans="1:3" s="192" customFormat="1" ht="12" customHeight="1" thickBot="1">
      <c r="A118" s="165" t="s">
        <v>145</v>
      </c>
      <c r="B118" s="200" t="s">
        <v>340</v>
      </c>
      <c r="C118" s="191">
        <f>'1.2.A.sz.mell. (2)'!C118+'1.B.2.sz.mell.'!C120+'1.C.2.sz.mell. '!C120</f>
        <v>0</v>
      </c>
    </row>
    <row r="119" spans="1:3" s="192" customFormat="1" ht="12" customHeight="1" thickBot="1">
      <c r="A119" s="165" t="s">
        <v>341</v>
      </c>
      <c r="B119" s="200" t="s">
        <v>329</v>
      </c>
      <c r="C119" s="191">
        <f>'1.2.A.sz.mell. (2)'!C119+'1.B.2.sz.mell.'!C121+'1.C.2.sz.mell. '!C121</f>
        <v>0</v>
      </c>
    </row>
    <row r="120" spans="1:3" s="192" customFormat="1" ht="12" customHeight="1" thickBot="1">
      <c r="A120" s="165" t="s">
        <v>342</v>
      </c>
      <c r="B120" s="200" t="s">
        <v>343</v>
      </c>
      <c r="C120" s="191">
        <f>'1.2.A.sz.mell. (2)'!C120+'1.B.2.sz.mell.'!C122+'1.C.2.sz.mell. '!C122</f>
        <v>0</v>
      </c>
    </row>
    <row r="121" spans="1:3" s="192" customFormat="1" ht="12.75" thickBot="1">
      <c r="A121" s="201" t="s">
        <v>344</v>
      </c>
      <c r="B121" s="200" t="s">
        <v>345</v>
      </c>
      <c r="C121" s="191">
        <f>'1.2.A.sz.mell. (2)'!C121+'1.B.2.sz.mell.'!C123+'1.C.2.sz.mell. '!C123</f>
        <v>0</v>
      </c>
    </row>
    <row r="122" spans="1:3" s="192" customFormat="1" ht="12" customHeight="1" thickBot="1">
      <c r="A122" s="161" t="s">
        <v>15</v>
      </c>
      <c r="B122" s="213" t="s">
        <v>346</v>
      </c>
      <c r="C122" s="191">
        <f>'1.2.A.sz.mell. (2)'!C122+'1.B.2.sz.mell.'!C124+'1.C.2.sz.mell. '!C124</f>
        <v>4170964</v>
      </c>
    </row>
    <row r="123" spans="1:3" s="192" customFormat="1" ht="12" customHeight="1" thickBot="1">
      <c r="A123" s="165" t="s">
        <v>73</v>
      </c>
      <c r="B123" s="214" t="s">
        <v>50</v>
      </c>
      <c r="C123" s="191">
        <f>'1.2.A.sz.mell. (2)'!C123+'1.B.2.sz.mell.'!C125+'1.C.2.sz.mell. '!C125</f>
        <v>4170964</v>
      </c>
    </row>
    <row r="124" spans="1:3" s="192" customFormat="1" ht="12" customHeight="1" thickBot="1">
      <c r="A124" s="171" t="s">
        <v>74</v>
      </c>
      <c r="B124" s="207" t="s">
        <v>51</v>
      </c>
      <c r="C124" s="191">
        <f>'1.2.A.sz.mell. (2)'!C124+'1.B.2.sz.mell.'!C126+'1.C.2.sz.mell. '!C126</f>
        <v>0</v>
      </c>
    </row>
    <row r="125" spans="1:3" s="192" customFormat="1" ht="12" customHeight="1" thickBot="1">
      <c r="A125" s="161" t="s">
        <v>16</v>
      </c>
      <c r="B125" s="213" t="s">
        <v>347</v>
      </c>
      <c r="C125" s="191">
        <f>'1.2.A.sz.mell. (2)'!C125+'1.B.2.sz.mell.'!C127+'1.C.2.sz.mell. '!C127</f>
        <v>55745694</v>
      </c>
    </row>
    <row r="126" spans="1:3" s="192" customFormat="1" ht="12" customHeight="1" thickBot="1">
      <c r="A126" s="161" t="s">
        <v>17</v>
      </c>
      <c r="B126" s="213" t="s">
        <v>348</v>
      </c>
      <c r="C126" s="191">
        <f>'1.2.A.sz.mell. (2)'!C126+'1.B.2.sz.mell.'!C128+'1.C.2.sz.mell. '!C128</f>
        <v>0</v>
      </c>
    </row>
    <row r="127" spans="1:3" s="192" customFormat="1" ht="12" customHeight="1" thickBot="1">
      <c r="A127" s="165" t="s">
        <v>77</v>
      </c>
      <c r="B127" s="214" t="s">
        <v>349</v>
      </c>
      <c r="C127" s="191">
        <f>'1.2.A.sz.mell. (2)'!C127+'1.B.2.sz.mell.'!C129+'1.C.2.sz.mell. '!C129</f>
        <v>0</v>
      </c>
    </row>
    <row r="128" spans="1:3" s="192" customFormat="1" ht="12" customHeight="1" thickBot="1">
      <c r="A128" s="165" t="s">
        <v>78</v>
      </c>
      <c r="B128" s="214" t="s">
        <v>350</v>
      </c>
      <c r="C128" s="191">
        <f>'1.2.A.sz.mell. (2)'!C128+'1.B.2.sz.mell.'!C130+'1.C.2.sz.mell. '!C130</f>
        <v>0</v>
      </c>
    </row>
    <row r="129" spans="1:3" s="192" customFormat="1" ht="12" customHeight="1" thickBot="1">
      <c r="A129" s="201" t="s">
        <v>79</v>
      </c>
      <c r="B129" s="215" t="s">
        <v>351</v>
      </c>
      <c r="C129" s="191">
        <f>'1.2.A.sz.mell. (2)'!C129+'1.B.2.sz.mell.'!C131+'1.C.2.sz.mell. '!C131</f>
        <v>0</v>
      </c>
    </row>
    <row r="130" spans="1:3" s="192" customFormat="1" ht="12" customHeight="1" thickBot="1">
      <c r="A130" s="161" t="s">
        <v>18</v>
      </c>
      <c r="B130" s="213" t="s">
        <v>352</v>
      </c>
      <c r="C130" s="191">
        <f>'1.2.A.sz.mell. (2)'!C130+'1.B.2.sz.mell.'!C132+'1.C.2.sz.mell. '!C132</f>
        <v>0</v>
      </c>
    </row>
    <row r="131" spans="1:3" s="192" customFormat="1" ht="12" customHeight="1" thickBot="1">
      <c r="A131" s="165" t="s">
        <v>80</v>
      </c>
      <c r="B131" s="214" t="s">
        <v>353</v>
      </c>
      <c r="C131" s="191">
        <f>'1.2.A.sz.mell. (2)'!C131+'1.B.2.sz.mell.'!C133+'1.C.2.sz.mell. '!C133</f>
        <v>0</v>
      </c>
    </row>
    <row r="132" spans="1:3" s="192" customFormat="1" ht="12" customHeight="1" thickBot="1">
      <c r="A132" s="165" t="s">
        <v>81</v>
      </c>
      <c r="B132" s="214" t="s">
        <v>354</v>
      </c>
      <c r="C132" s="191">
        <f>'1.2.A.sz.mell. (2)'!C132+'1.B.2.sz.mell.'!C134+'1.C.2.sz.mell. '!C134</f>
        <v>0</v>
      </c>
    </row>
    <row r="133" spans="1:3" s="192" customFormat="1" ht="12" customHeight="1" thickBot="1">
      <c r="A133" s="165" t="s">
        <v>257</v>
      </c>
      <c r="B133" s="214" t="s">
        <v>355</v>
      </c>
      <c r="C133" s="191">
        <f>'1.2.A.sz.mell. (2)'!C133+'1.B.2.sz.mell.'!C135+'1.C.2.sz.mell. '!C135</f>
        <v>0</v>
      </c>
    </row>
    <row r="134" spans="1:3" s="192" customFormat="1" ht="12" customHeight="1" thickBot="1">
      <c r="A134" s="201" t="s">
        <v>259</v>
      </c>
      <c r="B134" s="215" t="s">
        <v>356</v>
      </c>
      <c r="C134" s="191">
        <f>'1.2.A.sz.mell. (2)'!C134+'1.B.2.sz.mell.'!C136+'1.C.2.sz.mell. '!C136</f>
        <v>0</v>
      </c>
    </row>
    <row r="135" spans="1:3" s="192" customFormat="1" ht="12" customHeight="1" thickBot="1">
      <c r="A135" s="161" t="s">
        <v>19</v>
      </c>
      <c r="B135" s="213" t="s">
        <v>357</v>
      </c>
      <c r="C135" s="191">
        <f>'1.2.A.sz.mell. (2)'!C135+'1.B.2.sz.mell.'!C137+'1.C.2.sz.mell. '!C137</f>
        <v>2628658</v>
      </c>
    </row>
    <row r="136" spans="1:3" s="192" customFormat="1" ht="12" customHeight="1" thickBot="1">
      <c r="A136" s="165" t="s">
        <v>82</v>
      </c>
      <c r="B136" s="214" t="s">
        <v>358</v>
      </c>
      <c r="C136" s="191">
        <f>'1.2.A.sz.mell. (2)'!C136+'1.B.2.sz.mell.'!C138+'1.C.2.sz.mell. '!C138</f>
        <v>0</v>
      </c>
    </row>
    <row r="137" spans="1:3" s="192" customFormat="1" ht="12" customHeight="1" thickBot="1">
      <c r="A137" s="165" t="s">
        <v>83</v>
      </c>
      <c r="B137" s="214" t="s">
        <v>359</v>
      </c>
      <c r="C137" s="191">
        <f>'1.2.A.sz.mell. (2)'!C137+'1.B.2.sz.mell.'!C139+'1.C.2.sz.mell. '!C139</f>
        <v>0</v>
      </c>
    </row>
    <row r="138" spans="1:3" s="192" customFormat="1" ht="12" customHeight="1" thickBot="1">
      <c r="A138" s="165" t="s">
        <v>266</v>
      </c>
      <c r="B138" s="214" t="s">
        <v>360</v>
      </c>
      <c r="C138" s="191">
        <f>'1.2.A.sz.mell. (2)'!C138+'1.B.2.sz.mell.'!C140+'1.C.2.sz.mell. '!C140</f>
        <v>2628658</v>
      </c>
    </row>
    <row r="139" spans="1:3" s="192" customFormat="1" ht="12" customHeight="1" thickBot="1">
      <c r="A139" s="201" t="s">
        <v>268</v>
      </c>
      <c r="B139" s="215" t="s">
        <v>361</v>
      </c>
      <c r="C139" s="191">
        <f>'1.2.A.sz.mell. (2)'!C139+'1.B.2.sz.mell.'!C141+'1.C.2.sz.mell. '!C141</f>
        <v>0</v>
      </c>
    </row>
    <row r="140" spans="1:3" s="192" customFormat="1" ht="12" customHeight="1" thickBot="1">
      <c r="A140" s="161" t="s">
        <v>20</v>
      </c>
      <c r="B140" s="213" t="s">
        <v>362</v>
      </c>
      <c r="C140" s="191">
        <f>'1.2.A.sz.mell. (2)'!C140+'1.B.2.sz.mell.'!C142+'1.C.2.sz.mell. '!C142</f>
        <v>0</v>
      </c>
    </row>
    <row r="141" spans="1:3" s="192" customFormat="1" ht="12" customHeight="1" thickBot="1">
      <c r="A141" s="165" t="s">
        <v>136</v>
      </c>
      <c r="B141" s="214" t="s">
        <v>363</v>
      </c>
      <c r="C141" s="191">
        <f>'1.2.A.sz.mell. (2)'!C141+'1.B.2.sz.mell.'!C143+'1.C.2.sz.mell. '!C143</f>
        <v>0</v>
      </c>
    </row>
    <row r="142" spans="1:3" s="192" customFormat="1" ht="12" customHeight="1" thickBot="1">
      <c r="A142" s="165" t="s">
        <v>137</v>
      </c>
      <c r="B142" s="214" t="s">
        <v>364</v>
      </c>
      <c r="C142" s="191">
        <f>'1.2.A.sz.mell. (2)'!C142+'1.B.2.sz.mell.'!C144+'1.C.2.sz.mell. '!C144</f>
        <v>0</v>
      </c>
    </row>
    <row r="143" spans="1:3" s="192" customFormat="1" ht="12" customHeight="1" thickBot="1">
      <c r="A143" s="165" t="s">
        <v>173</v>
      </c>
      <c r="B143" s="214" t="s">
        <v>365</v>
      </c>
      <c r="C143" s="191">
        <f>'1.2.A.sz.mell. (2)'!C143+'1.B.2.sz.mell.'!C145+'1.C.2.sz.mell. '!C145</f>
        <v>0</v>
      </c>
    </row>
    <row r="144" spans="1:3" s="192" customFormat="1" ht="12" customHeight="1" thickBot="1">
      <c r="A144" s="165" t="s">
        <v>274</v>
      </c>
      <c r="B144" s="214" t="s">
        <v>366</v>
      </c>
      <c r="C144" s="191">
        <f>'1.2.A.sz.mell. (2)'!C144+'1.B.2.sz.mell.'!C146+'1.C.2.sz.mell. '!C146</f>
        <v>0</v>
      </c>
    </row>
    <row r="145" spans="1:9" s="192" customFormat="1" ht="15" customHeight="1" thickBot="1">
      <c r="A145" s="161" t="s">
        <v>21</v>
      </c>
      <c r="B145" s="213" t="s">
        <v>367</v>
      </c>
      <c r="C145" s="191">
        <f>'1.2.A.sz.mell. (2)'!C145+'1.B.2.sz.mell.'!C147+'1.C.2.sz.mell. '!C147</f>
        <v>2628658</v>
      </c>
      <c r="F145" s="217"/>
      <c r="G145" s="218"/>
      <c r="H145" s="218"/>
      <c r="I145" s="218"/>
    </row>
    <row r="146" spans="1:3" s="164" customFormat="1" ht="15" customHeight="1" thickBot="1">
      <c r="A146" s="219" t="s">
        <v>22</v>
      </c>
      <c r="B146" s="127" t="s">
        <v>368</v>
      </c>
      <c r="C146" s="191">
        <f>'1.2.A.sz.mell. (2)'!C146+'1.B.2.sz.mell.'!C148+'1.C.2.sz.mell. '!C148</f>
        <v>58374352</v>
      </c>
    </row>
    <row r="147" ht="7.5" customHeight="1" thickBot="1">
      <c r="C147" s="143"/>
    </row>
    <row r="148" spans="1:3" ht="15.75">
      <c r="A148" s="434" t="s">
        <v>369</v>
      </c>
      <c r="B148" s="434"/>
      <c r="C148" s="434"/>
    </row>
    <row r="149" spans="1:3" ht="15" customHeight="1" thickBot="1">
      <c r="A149" s="428" t="s">
        <v>117</v>
      </c>
      <c r="B149" s="428"/>
      <c r="C149" s="112" t="s">
        <v>9</v>
      </c>
    </row>
    <row r="150" spans="1:4" ht="13.5" customHeight="1" thickBot="1">
      <c r="A150" s="3">
        <v>1</v>
      </c>
      <c r="B150" s="7" t="s">
        <v>370</v>
      </c>
      <c r="C150" s="110">
        <f>+C62-C125</f>
        <v>-7570113</v>
      </c>
      <c r="D150" s="144"/>
    </row>
    <row r="151" spans="1:3" ht="27.75" customHeight="1" thickBot="1">
      <c r="A151" s="3" t="s">
        <v>14</v>
      </c>
      <c r="B151" s="7" t="s">
        <v>371</v>
      </c>
      <c r="C151" s="110">
        <f>+C85-C145</f>
        <v>-3500</v>
      </c>
    </row>
  </sheetData>
  <sheetProtection/>
  <mergeCells count="8">
    <mergeCell ref="A148:C148"/>
    <mergeCell ref="A149:B149"/>
    <mergeCell ref="A1:C1"/>
    <mergeCell ref="A3:C3"/>
    <mergeCell ref="A4:B4"/>
    <mergeCell ref="A88:C88"/>
    <mergeCell ref="A89:B89"/>
    <mergeCell ref="A2:C2"/>
  </mergeCells>
  <printOptions/>
  <pageMargins left="0.75" right="0.75" top="0.78" bottom="0.73" header="0.5" footer="0.5"/>
  <pageSetup fitToHeight="2" fitToWidth="3" horizontalDpi="600" verticalDpi="600" orientation="portrait" paperSize="9" scale="64" r:id="rId1"/>
  <rowBreaks count="1" manualBreakCount="1">
    <brk id="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625" style="128" customWidth="1"/>
    <col min="3" max="3" width="22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544</v>
      </c>
      <c r="B1" s="430"/>
      <c r="C1" s="430"/>
      <c r="D1" s="135"/>
      <c r="E1" s="135"/>
      <c r="F1" s="135"/>
    </row>
    <row r="2" spans="1:6" ht="15.75">
      <c r="A2" s="433" t="s">
        <v>503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+C8+C9+C10+C11+C12+C13</f>
        <v>0</v>
      </c>
    </row>
    <row r="8" spans="1:3" s="164" customFormat="1" ht="12" customHeight="1">
      <c r="A8" s="165" t="s">
        <v>84</v>
      </c>
      <c r="B8" s="166" t="s">
        <v>208</v>
      </c>
      <c r="C8" s="167"/>
    </row>
    <row r="9" spans="1:3" s="164" customFormat="1" ht="12" customHeight="1">
      <c r="A9" s="168" t="s">
        <v>85</v>
      </c>
      <c r="B9" s="169" t="s">
        <v>209</v>
      </c>
      <c r="C9" s="170"/>
    </row>
    <row r="10" spans="1:3" s="164" customFormat="1" ht="12" customHeight="1">
      <c r="A10" s="168" t="s">
        <v>86</v>
      </c>
      <c r="B10" s="169" t="s">
        <v>210</v>
      </c>
      <c r="C10" s="170"/>
    </row>
    <row r="11" spans="1:3" s="164" customFormat="1" ht="12" customHeight="1">
      <c r="A11" s="168" t="s">
        <v>87</v>
      </c>
      <c r="B11" s="169" t="s">
        <v>211</v>
      </c>
      <c r="C11" s="170"/>
    </row>
    <row r="12" spans="1:3" s="164" customFormat="1" ht="12" customHeight="1">
      <c r="A12" s="168" t="s">
        <v>109</v>
      </c>
      <c r="B12" s="169" t="s">
        <v>212</v>
      </c>
      <c r="C12" s="170"/>
    </row>
    <row r="13" spans="1:3" s="164" customFormat="1" ht="12" customHeight="1" thickBot="1">
      <c r="A13" s="171" t="s">
        <v>88</v>
      </c>
      <c r="B13" s="172" t="s">
        <v>213</v>
      </c>
      <c r="C13" s="170"/>
    </row>
    <row r="14" spans="1:3" s="164" customFormat="1" ht="12" customHeight="1" thickBot="1">
      <c r="A14" s="161" t="s">
        <v>14</v>
      </c>
      <c r="B14" s="173" t="s">
        <v>214</v>
      </c>
      <c r="C14" s="163">
        <f>+C15+C16+C17+C18+C19</f>
        <v>0</v>
      </c>
    </row>
    <row r="15" spans="1:3" s="164" customFormat="1" ht="12" customHeight="1">
      <c r="A15" s="165" t="s">
        <v>90</v>
      </c>
      <c r="B15" s="166" t="s">
        <v>215</v>
      </c>
      <c r="C15" s="167"/>
    </row>
    <row r="16" spans="1:3" s="164" customFormat="1" ht="12" customHeight="1">
      <c r="A16" s="168" t="s">
        <v>91</v>
      </c>
      <c r="B16" s="169" t="s">
        <v>216</v>
      </c>
      <c r="C16" s="170"/>
    </row>
    <row r="17" spans="1:3" s="164" customFormat="1" ht="12" customHeight="1">
      <c r="A17" s="168" t="s">
        <v>92</v>
      </c>
      <c r="B17" s="169" t="s">
        <v>217</v>
      </c>
      <c r="C17" s="170"/>
    </row>
    <row r="18" spans="1:3" s="164" customFormat="1" ht="12" customHeight="1">
      <c r="A18" s="168" t="s">
        <v>93</v>
      </c>
      <c r="B18" s="169" t="s">
        <v>218</v>
      </c>
      <c r="C18" s="170"/>
    </row>
    <row r="19" spans="1:3" s="164" customFormat="1" ht="12" customHeight="1">
      <c r="A19" s="168" t="s">
        <v>94</v>
      </c>
      <c r="B19" s="169" t="s">
        <v>219</v>
      </c>
      <c r="C19" s="170"/>
    </row>
    <row r="20" spans="1:3" s="164" customFormat="1" ht="12" customHeight="1" thickBot="1">
      <c r="A20" s="171" t="s">
        <v>103</v>
      </c>
      <c r="B20" s="172" t="s">
        <v>220</v>
      </c>
      <c r="C20" s="174"/>
    </row>
    <row r="21" spans="1:3" s="164" customFormat="1" ht="12" customHeight="1" thickBot="1">
      <c r="A21" s="161" t="s">
        <v>15</v>
      </c>
      <c r="B21" s="162" t="s">
        <v>221</v>
      </c>
      <c r="C21" s="163">
        <f>+C22+C23+C24+C25+C26</f>
        <v>0</v>
      </c>
    </row>
    <row r="22" spans="1:3" s="164" customFormat="1" ht="12" customHeight="1">
      <c r="A22" s="165" t="s">
        <v>73</v>
      </c>
      <c r="B22" s="166" t="s">
        <v>222</v>
      </c>
      <c r="C22" s="167"/>
    </row>
    <row r="23" spans="1:3" s="164" customFormat="1" ht="12" customHeight="1">
      <c r="A23" s="168" t="s">
        <v>74</v>
      </c>
      <c r="B23" s="169" t="s">
        <v>223</v>
      </c>
      <c r="C23" s="170"/>
    </row>
    <row r="24" spans="1:3" s="164" customFormat="1" ht="12" customHeight="1">
      <c r="A24" s="168" t="s">
        <v>75</v>
      </c>
      <c r="B24" s="169" t="s">
        <v>224</v>
      </c>
      <c r="C24" s="170"/>
    </row>
    <row r="25" spans="1:3" s="164" customFormat="1" ht="12" customHeight="1">
      <c r="A25" s="168" t="s">
        <v>76</v>
      </c>
      <c r="B25" s="169" t="s">
        <v>225</v>
      </c>
      <c r="C25" s="170"/>
    </row>
    <row r="26" spans="1:3" s="164" customFormat="1" ht="12" customHeight="1">
      <c r="A26" s="168" t="s">
        <v>126</v>
      </c>
      <c r="B26" s="169" t="s">
        <v>226</v>
      </c>
      <c r="C26" s="170"/>
    </row>
    <row r="27" spans="1:3" s="164" customFormat="1" ht="12" customHeight="1" thickBot="1">
      <c r="A27" s="171" t="s">
        <v>127</v>
      </c>
      <c r="B27" s="172" t="s">
        <v>227</v>
      </c>
      <c r="C27" s="174"/>
    </row>
    <row r="28" spans="1:3" s="164" customFormat="1" ht="12" customHeight="1" thickBot="1">
      <c r="A28" s="161" t="s">
        <v>128</v>
      </c>
      <c r="B28" s="162" t="s">
        <v>228</v>
      </c>
      <c r="C28" s="175">
        <f>+C29+C32+C33+C34</f>
        <v>0</v>
      </c>
    </row>
    <row r="29" spans="1:3" s="164" customFormat="1" ht="12" customHeight="1">
      <c r="A29" s="165" t="s">
        <v>229</v>
      </c>
      <c r="B29" s="166" t="s">
        <v>230</v>
      </c>
      <c r="C29" s="176"/>
    </row>
    <row r="30" spans="1:3" s="164" customFormat="1" ht="12" customHeight="1">
      <c r="A30" s="168" t="s">
        <v>231</v>
      </c>
      <c r="B30" s="169" t="s">
        <v>232</v>
      </c>
      <c r="C30" s="170"/>
    </row>
    <row r="31" spans="1:3" s="164" customFormat="1" ht="12" customHeight="1">
      <c r="A31" s="168" t="s">
        <v>233</v>
      </c>
      <c r="B31" s="169" t="s">
        <v>234</v>
      </c>
      <c r="C31" s="170"/>
    </row>
    <row r="32" spans="1:3" s="164" customFormat="1" ht="12" customHeight="1">
      <c r="A32" s="168" t="s">
        <v>235</v>
      </c>
      <c r="B32" s="169" t="s">
        <v>236</v>
      </c>
      <c r="C32" s="170"/>
    </row>
    <row r="33" spans="1:3" s="164" customFormat="1" ht="12" customHeight="1">
      <c r="A33" s="168" t="s">
        <v>237</v>
      </c>
      <c r="B33" s="169" t="s">
        <v>238</v>
      </c>
      <c r="C33" s="170"/>
    </row>
    <row r="34" spans="1:3" s="164" customFormat="1" ht="12" customHeight="1" thickBot="1">
      <c r="A34" s="171" t="s">
        <v>239</v>
      </c>
      <c r="B34" s="172" t="s">
        <v>240</v>
      </c>
      <c r="C34" s="174"/>
    </row>
    <row r="35" spans="1:3" s="164" customFormat="1" ht="12" customHeight="1" thickBot="1">
      <c r="A35" s="161" t="s">
        <v>17</v>
      </c>
      <c r="B35" s="162" t="s">
        <v>241</v>
      </c>
      <c r="C35" s="163"/>
    </row>
    <row r="36" spans="1:3" s="164" customFormat="1" ht="12" customHeight="1">
      <c r="A36" s="165" t="s">
        <v>77</v>
      </c>
      <c r="B36" s="166" t="s">
        <v>242</v>
      </c>
      <c r="C36" s="167"/>
    </row>
    <row r="37" spans="1:3" s="164" customFormat="1" ht="12" customHeight="1">
      <c r="A37" s="168" t="s">
        <v>78</v>
      </c>
      <c r="B37" s="169" t="s">
        <v>243</v>
      </c>
      <c r="C37" s="170"/>
    </row>
    <row r="38" spans="1:3" s="164" customFormat="1" ht="12" customHeight="1">
      <c r="A38" s="168" t="s">
        <v>79</v>
      </c>
      <c r="B38" s="169" t="s">
        <v>244</v>
      </c>
      <c r="C38" s="170" t="s">
        <v>440</v>
      </c>
    </row>
    <row r="39" spans="1:3" s="164" customFormat="1" ht="12" customHeight="1">
      <c r="A39" s="168" t="s">
        <v>130</v>
      </c>
      <c r="B39" s="169" t="s">
        <v>245</v>
      </c>
      <c r="C39" s="170"/>
    </row>
    <row r="40" spans="1:3" s="164" customFormat="1" ht="12" customHeight="1">
      <c r="A40" s="168" t="s">
        <v>131</v>
      </c>
      <c r="B40" s="169" t="s">
        <v>246</v>
      </c>
      <c r="C40" s="170"/>
    </row>
    <row r="41" spans="1:3" s="164" customFormat="1" ht="12" customHeight="1">
      <c r="A41" s="168" t="s">
        <v>132</v>
      </c>
      <c r="B41" s="169" t="s">
        <v>247</v>
      </c>
      <c r="C41" s="170"/>
    </row>
    <row r="42" spans="1:3" s="164" customFormat="1" ht="12" customHeight="1">
      <c r="A42" s="168" t="s">
        <v>133</v>
      </c>
      <c r="B42" s="169" t="s">
        <v>248</v>
      </c>
      <c r="C42" s="170"/>
    </row>
    <row r="43" spans="1:3" s="164" customFormat="1" ht="12" customHeight="1">
      <c r="A43" s="168" t="s">
        <v>134</v>
      </c>
      <c r="B43" s="169" t="s">
        <v>249</v>
      </c>
      <c r="C43" s="170"/>
    </row>
    <row r="44" spans="1:3" s="164" customFormat="1" ht="12" customHeight="1">
      <c r="A44" s="168" t="s">
        <v>250</v>
      </c>
      <c r="B44" s="169" t="s">
        <v>251</v>
      </c>
      <c r="C44" s="177"/>
    </row>
    <row r="45" spans="1:3" s="164" customFormat="1" ht="12" customHeight="1" thickBot="1">
      <c r="A45" s="171" t="s">
        <v>252</v>
      </c>
      <c r="B45" s="172" t="s">
        <v>253</v>
      </c>
      <c r="C45" s="178"/>
    </row>
    <row r="46" spans="1:3" s="164" customFormat="1" ht="12" customHeight="1" thickBot="1">
      <c r="A46" s="161" t="s">
        <v>18</v>
      </c>
      <c r="B46" s="162" t="s">
        <v>254</v>
      </c>
      <c r="C46" s="163">
        <f>SUM(C47:C51)</f>
        <v>0</v>
      </c>
    </row>
    <row r="47" spans="1:3" s="164" customFormat="1" ht="12" customHeight="1">
      <c r="A47" s="165" t="s">
        <v>80</v>
      </c>
      <c r="B47" s="166" t="s">
        <v>255</v>
      </c>
      <c r="C47" s="179"/>
    </row>
    <row r="48" spans="1:3" s="164" customFormat="1" ht="12" customHeight="1">
      <c r="A48" s="168" t="s">
        <v>81</v>
      </c>
      <c r="B48" s="169" t="s">
        <v>256</v>
      </c>
      <c r="C48" s="177"/>
    </row>
    <row r="49" spans="1:3" s="164" customFormat="1" ht="12" customHeight="1">
      <c r="A49" s="168" t="s">
        <v>257</v>
      </c>
      <c r="B49" s="169" t="s">
        <v>258</v>
      </c>
      <c r="C49" s="177"/>
    </row>
    <row r="50" spans="1:3" s="164" customFormat="1" ht="12" customHeight="1">
      <c r="A50" s="168" t="s">
        <v>259</v>
      </c>
      <c r="B50" s="169" t="s">
        <v>260</v>
      </c>
      <c r="C50" s="177"/>
    </row>
    <row r="51" spans="1:3" s="164" customFormat="1" ht="12" customHeight="1" thickBot="1">
      <c r="A51" s="171" t="s">
        <v>261</v>
      </c>
      <c r="B51" s="172" t="s">
        <v>262</v>
      </c>
      <c r="C51" s="178"/>
    </row>
    <row r="52" spans="1:3" s="164" customFormat="1" ht="12" customHeight="1" thickBot="1">
      <c r="A52" s="161" t="s">
        <v>135</v>
      </c>
      <c r="B52" s="162" t="s">
        <v>263</v>
      </c>
      <c r="C52" s="163">
        <f>SUM(C53:C55)</f>
        <v>0</v>
      </c>
    </row>
    <row r="53" spans="1:3" s="164" customFormat="1" ht="12" customHeight="1">
      <c r="A53" s="165" t="s">
        <v>82</v>
      </c>
      <c r="B53" s="166" t="s">
        <v>264</v>
      </c>
      <c r="C53" s="167"/>
    </row>
    <row r="54" spans="1:3" s="164" customFormat="1" ht="12" customHeight="1">
      <c r="A54" s="168" t="s">
        <v>83</v>
      </c>
      <c r="B54" s="169" t="s">
        <v>265</v>
      </c>
      <c r="C54" s="170"/>
    </row>
    <row r="55" spans="1:3" s="164" customFormat="1" ht="12" customHeight="1">
      <c r="A55" s="168" t="s">
        <v>266</v>
      </c>
      <c r="B55" s="169" t="s">
        <v>267</v>
      </c>
      <c r="C55" s="170"/>
    </row>
    <row r="56" spans="1:3" s="164" customFormat="1" ht="12" customHeight="1" thickBot="1">
      <c r="A56" s="171" t="s">
        <v>268</v>
      </c>
      <c r="B56" s="172" t="s">
        <v>269</v>
      </c>
      <c r="C56" s="174"/>
    </row>
    <row r="57" spans="1:3" s="164" customFormat="1" ht="12" customHeight="1" thickBot="1">
      <c r="A57" s="161" t="s">
        <v>20</v>
      </c>
      <c r="B57" s="173" t="s">
        <v>270</v>
      </c>
      <c r="C57" s="163">
        <f>SUM(C58:C60)</f>
        <v>0</v>
      </c>
    </row>
    <row r="58" spans="1:3" s="164" customFormat="1" ht="12" customHeight="1">
      <c r="A58" s="165" t="s">
        <v>136</v>
      </c>
      <c r="B58" s="166" t="s">
        <v>271</v>
      </c>
      <c r="C58" s="177"/>
    </row>
    <row r="59" spans="1:3" s="164" customFormat="1" ht="12" customHeight="1">
      <c r="A59" s="168" t="s">
        <v>137</v>
      </c>
      <c r="B59" s="169" t="s">
        <v>272</v>
      </c>
      <c r="C59" s="177"/>
    </row>
    <row r="60" spans="1:3" s="164" customFormat="1" ht="12" customHeight="1">
      <c r="A60" s="168" t="s">
        <v>173</v>
      </c>
      <c r="B60" s="169" t="s">
        <v>273</v>
      </c>
      <c r="C60" s="177"/>
    </row>
    <row r="61" spans="1:3" s="164" customFormat="1" ht="12" customHeight="1" thickBot="1">
      <c r="A61" s="171" t="s">
        <v>274</v>
      </c>
      <c r="B61" s="172" t="s">
        <v>275</v>
      </c>
      <c r="C61" s="177"/>
    </row>
    <row r="62" spans="1:3" s="164" customFormat="1" ht="12" customHeight="1" thickBot="1">
      <c r="A62" s="161" t="s">
        <v>21</v>
      </c>
      <c r="B62" s="162" t="s">
        <v>276</v>
      </c>
      <c r="C62" s="175">
        <f>+C7+C14+C21+C28+C35+C46+C52+C57</f>
        <v>0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SUM(C64:C66)</f>
        <v>0</v>
      </c>
    </row>
    <row r="64" spans="1:3" s="164" customFormat="1" ht="12" customHeight="1">
      <c r="A64" s="165" t="s">
        <v>279</v>
      </c>
      <c r="B64" s="166" t="s">
        <v>280</v>
      </c>
      <c r="C64" s="177"/>
    </row>
    <row r="65" spans="1:3" s="164" customFormat="1" ht="12" customHeight="1">
      <c r="A65" s="168" t="s">
        <v>281</v>
      </c>
      <c r="B65" s="169" t="s">
        <v>282</v>
      </c>
      <c r="C65" s="177"/>
    </row>
    <row r="66" spans="1:3" s="164" customFormat="1" ht="12" customHeight="1" thickBot="1">
      <c r="A66" s="171" t="s">
        <v>283</v>
      </c>
      <c r="B66" s="181" t="s">
        <v>284</v>
      </c>
      <c r="C66" s="177"/>
    </row>
    <row r="67" spans="1:3" s="164" customFormat="1" ht="12" customHeight="1" thickBot="1">
      <c r="A67" s="180" t="s">
        <v>285</v>
      </c>
      <c r="B67" s="173" t="s">
        <v>286</v>
      </c>
      <c r="C67" s="163">
        <f>SUM(C68:C71)</f>
        <v>0</v>
      </c>
    </row>
    <row r="68" spans="1:3" s="164" customFormat="1" ht="12" customHeight="1">
      <c r="A68" s="165" t="s">
        <v>110</v>
      </c>
      <c r="B68" s="166" t="s">
        <v>287</v>
      </c>
      <c r="C68" s="177"/>
    </row>
    <row r="69" spans="1:3" s="164" customFormat="1" ht="12" customHeight="1">
      <c r="A69" s="168" t="s">
        <v>111</v>
      </c>
      <c r="B69" s="169" t="s">
        <v>288</v>
      </c>
      <c r="C69" s="177"/>
    </row>
    <row r="70" spans="1:3" s="164" customFormat="1" ht="12" customHeight="1">
      <c r="A70" s="168" t="s">
        <v>289</v>
      </c>
      <c r="B70" s="169" t="s">
        <v>290</v>
      </c>
      <c r="C70" s="177"/>
    </row>
    <row r="71" spans="1:3" s="164" customFormat="1" ht="12" customHeight="1" thickBot="1">
      <c r="A71" s="171" t="s">
        <v>291</v>
      </c>
      <c r="B71" s="172" t="s">
        <v>292</v>
      </c>
      <c r="C71" s="177"/>
    </row>
    <row r="72" spans="1:3" s="164" customFormat="1" ht="12" customHeight="1" thickBot="1">
      <c r="A72" s="180" t="s">
        <v>293</v>
      </c>
      <c r="B72" s="173" t="s">
        <v>294</v>
      </c>
      <c r="C72" s="163">
        <f>SUM(C73:C74)</f>
        <v>0</v>
      </c>
    </row>
    <row r="73" spans="1:3" s="164" customFormat="1" ht="12" customHeight="1">
      <c r="A73" s="165" t="s">
        <v>295</v>
      </c>
      <c r="B73" s="166" t="s">
        <v>296</v>
      </c>
      <c r="C73" s="177"/>
    </row>
    <row r="74" spans="1:3" s="164" customFormat="1" ht="12" customHeight="1" thickBot="1">
      <c r="A74" s="171" t="s">
        <v>297</v>
      </c>
      <c r="B74" s="172" t="s">
        <v>298</v>
      </c>
      <c r="C74" s="177"/>
    </row>
    <row r="75" spans="1:3" s="164" customFormat="1" ht="12" customHeight="1" thickBot="1">
      <c r="A75" s="180" t="s">
        <v>299</v>
      </c>
      <c r="B75" s="173" t="s">
        <v>300</v>
      </c>
      <c r="C75" s="163">
        <f>SUM(C76:C78)</f>
        <v>0</v>
      </c>
    </row>
    <row r="76" spans="1:3" s="164" customFormat="1" ht="12" customHeight="1">
      <c r="A76" s="165" t="s">
        <v>301</v>
      </c>
      <c r="B76" s="166" t="s">
        <v>302</v>
      </c>
      <c r="C76" s="177"/>
    </row>
    <row r="77" spans="1:3" s="164" customFormat="1" ht="12" customHeight="1">
      <c r="A77" s="168" t="s">
        <v>303</v>
      </c>
      <c r="B77" s="169" t="s">
        <v>304</v>
      </c>
      <c r="C77" s="177"/>
    </row>
    <row r="78" spans="1:3" s="164" customFormat="1" ht="12" customHeight="1" thickBot="1">
      <c r="A78" s="171" t="s">
        <v>305</v>
      </c>
      <c r="B78" s="172" t="s">
        <v>306</v>
      </c>
      <c r="C78" s="177"/>
    </row>
    <row r="79" spans="1:3" s="164" customFormat="1" ht="12" customHeight="1" thickBot="1">
      <c r="A79" s="180" t="s">
        <v>307</v>
      </c>
      <c r="B79" s="173" t="s">
        <v>308</v>
      </c>
      <c r="C79" s="163">
        <f>SUM(C80:C83)</f>
        <v>0</v>
      </c>
    </row>
    <row r="80" spans="1:3" s="164" customFormat="1" ht="12" customHeight="1">
      <c r="A80" s="182" t="s">
        <v>309</v>
      </c>
      <c r="B80" s="166" t="s">
        <v>310</v>
      </c>
      <c r="C80" s="177"/>
    </row>
    <row r="81" spans="1:3" s="164" customFormat="1" ht="12" customHeight="1">
      <c r="A81" s="183" t="s">
        <v>311</v>
      </c>
      <c r="B81" s="169" t="s">
        <v>312</v>
      </c>
      <c r="C81" s="177"/>
    </row>
    <row r="82" spans="1:3" s="164" customFormat="1" ht="12" customHeight="1">
      <c r="A82" s="183" t="s">
        <v>313</v>
      </c>
      <c r="B82" s="169" t="s">
        <v>314</v>
      </c>
      <c r="C82" s="177"/>
    </row>
    <row r="83" spans="1:3" s="164" customFormat="1" ht="12" customHeight="1" thickBot="1">
      <c r="A83" s="184" t="s">
        <v>315</v>
      </c>
      <c r="B83" s="172" t="s">
        <v>316</v>
      </c>
      <c r="C83" s="177"/>
    </row>
    <row r="84" spans="1:3" s="164" customFormat="1" ht="13.5" customHeight="1" thickBot="1">
      <c r="A84" s="180" t="s">
        <v>317</v>
      </c>
      <c r="B84" s="173" t="s">
        <v>318</v>
      </c>
      <c r="C84" s="185"/>
    </row>
    <row r="85" spans="1:3" s="164" customFormat="1" ht="15.75" customHeight="1" thickBot="1">
      <c r="A85" s="180" t="s">
        <v>319</v>
      </c>
      <c r="B85" s="186" t="s">
        <v>320</v>
      </c>
      <c r="C85" s="175">
        <f>+C63+C67+C72+C75+C79+C84</f>
        <v>0</v>
      </c>
    </row>
    <row r="86" spans="1:3" s="164" customFormat="1" ht="16.5" customHeight="1" thickBot="1">
      <c r="A86" s="187" t="s">
        <v>321</v>
      </c>
      <c r="B86" s="188" t="s">
        <v>322</v>
      </c>
      <c r="C86" s="175">
        <f>+C62+C85</f>
        <v>0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64" customFormat="1" ht="12" customHeight="1" thickBot="1">
      <c r="A91" s="4">
        <v>1</v>
      </c>
      <c r="B91" s="5">
        <v>2</v>
      </c>
      <c r="C91" s="14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C93+C94+C95+C97</f>
        <v>0</v>
      </c>
    </row>
    <row r="93" spans="1:3" s="192" customFormat="1" ht="12" customHeight="1">
      <c r="A93" s="193" t="s">
        <v>84</v>
      </c>
      <c r="B93" s="194" t="s">
        <v>43</v>
      </c>
      <c r="C93" s="195"/>
    </row>
    <row r="94" spans="1:3" s="192" customFormat="1" ht="12" customHeight="1">
      <c r="A94" s="168" t="s">
        <v>85</v>
      </c>
      <c r="B94" s="196" t="s">
        <v>138</v>
      </c>
      <c r="C94" s="170"/>
    </row>
    <row r="95" spans="1:3" s="192" customFormat="1" ht="12" customHeight="1">
      <c r="A95" s="168" t="s">
        <v>86</v>
      </c>
      <c r="B95" s="196" t="s">
        <v>108</v>
      </c>
      <c r="C95" s="174"/>
    </row>
    <row r="96" spans="1:3" s="192" customFormat="1" ht="12" customHeight="1">
      <c r="A96" s="168" t="s">
        <v>87</v>
      </c>
      <c r="B96" s="197" t="s">
        <v>139</v>
      </c>
      <c r="C96" s="174"/>
    </row>
    <row r="97" spans="1:3" s="192" customFormat="1" ht="12" customHeight="1">
      <c r="A97" s="168" t="s">
        <v>98</v>
      </c>
      <c r="B97" s="198" t="s">
        <v>140</v>
      </c>
      <c r="C97" s="174"/>
    </row>
    <row r="98" spans="1:3" s="192" customFormat="1" ht="12" customHeight="1">
      <c r="A98" s="168" t="s">
        <v>88</v>
      </c>
      <c r="B98" s="196" t="s">
        <v>323</v>
      </c>
      <c r="C98" s="174"/>
    </row>
    <row r="99" spans="1:3" s="192" customFormat="1" ht="12" customHeight="1">
      <c r="A99" s="168" t="s">
        <v>89</v>
      </c>
      <c r="B99" s="199" t="s">
        <v>324</v>
      </c>
      <c r="C99" s="174"/>
    </row>
    <row r="100" spans="1:3" s="192" customFormat="1" ht="12" customHeight="1">
      <c r="A100" s="168" t="s">
        <v>99</v>
      </c>
      <c r="B100" s="200" t="s">
        <v>325</v>
      </c>
      <c r="C100" s="174"/>
    </row>
    <row r="101" spans="1:3" s="192" customFormat="1" ht="12" customHeight="1">
      <c r="A101" s="168" t="s">
        <v>100</v>
      </c>
      <c r="B101" s="200" t="s">
        <v>326</v>
      </c>
      <c r="C101" s="174"/>
    </row>
    <row r="102" spans="1:3" s="192" customFormat="1" ht="12" customHeight="1">
      <c r="A102" s="168" t="s">
        <v>101</v>
      </c>
      <c r="B102" s="199" t="s">
        <v>327</v>
      </c>
      <c r="C102" s="174"/>
    </row>
    <row r="103" spans="1:3" s="192" customFormat="1" ht="12" customHeight="1">
      <c r="A103" s="168" t="s">
        <v>102</v>
      </c>
      <c r="B103" s="199" t="s">
        <v>328</v>
      </c>
      <c r="C103" s="174"/>
    </row>
    <row r="104" spans="1:3" s="192" customFormat="1" ht="12" customHeight="1">
      <c r="A104" s="168" t="s">
        <v>104</v>
      </c>
      <c r="B104" s="200" t="s">
        <v>329</v>
      </c>
      <c r="C104" s="174"/>
    </row>
    <row r="105" spans="1:3" s="192" customFormat="1" ht="12" customHeight="1">
      <c r="A105" s="201" t="s">
        <v>141</v>
      </c>
      <c r="B105" s="202" t="s">
        <v>330</v>
      </c>
      <c r="C105" s="174"/>
    </row>
    <row r="106" spans="1:3" s="192" customFormat="1" ht="12" customHeight="1">
      <c r="A106" s="168" t="s">
        <v>331</v>
      </c>
      <c r="B106" s="202" t="s">
        <v>332</v>
      </c>
      <c r="C106" s="174"/>
    </row>
    <row r="107" spans="1:3" s="192" customFormat="1" ht="12" customHeight="1" thickBot="1">
      <c r="A107" s="203" t="s">
        <v>333</v>
      </c>
      <c r="B107" s="204" t="s">
        <v>334</v>
      </c>
      <c r="C107" s="205"/>
    </row>
    <row r="108" spans="1:3" s="192" customFormat="1" ht="12" customHeight="1" thickBot="1">
      <c r="A108" s="161" t="s">
        <v>14</v>
      </c>
      <c r="B108" s="206" t="s">
        <v>415</v>
      </c>
      <c r="C108" s="163">
        <f>C109+C111</f>
        <v>0</v>
      </c>
    </row>
    <row r="109" spans="1:3" s="192" customFormat="1" ht="12" customHeight="1">
      <c r="A109" s="165" t="s">
        <v>90</v>
      </c>
      <c r="B109" s="196" t="s">
        <v>172</v>
      </c>
      <c r="C109" s="167"/>
    </row>
    <row r="110" spans="1:3" s="192" customFormat="1" ht="12" customHeight="1">
      <c r="A110" s="165" t="s">
        <v>91</v>
      </c>
      <c r="B110" s="207" t="s">
        <v>335</v>
      </c>
      <c r="C110" s="167"/>
    </row>
    <row r="111" spans="1:3" s="192" customFormat="1" ht="12" customHeight="1">
      <c r="A111" s="165" t="s">
        <v>92</v>
      </c>
      <c r="B111" s="207" t="s">
        <v>142</v>
      </c>
      <c r="C111" s="170"/>
    </row>
    <row r="112" spans="1:3" s="192" customFormat="1" ht="12" customHeight="1">
      <c r="A112" s="165" t="s">
        <v>93</v>
      </c>
      <c r="B112" s="207" t="s">
        <v>336</v>
      </c>
      <c r="C112" s="208"/>
    </row>
    <row r="113" spans="1:3" s="192" customFormat="1" ht="12" customHeight="1">
      <c r="A113" s="165" t="s">
        <v>94</v>
      </c>
      <c r="B113" s="209" t="s">
        <v>174</v>
      </c>
      <c r="C113" s="208"/>
    </row>
    <row r="114" spans="1:3" s="192" customFormat="1" ht="12" customHeight="1">
      <c r="A114" s="165" t="s">
        <v>103</v>
      </c>
      <c r="B114" s="210" t="s">
        <v>337</v>
      </c>
      <c r="C114" s="208"/>
    </row>
    <row r="115" spans="1:3" s="192" customFormat="1" ht="12" customHeight="1">
      <c r="A115" s="165" t="s">
        <v>105</v>
      </c>
      <c r="B115" s="211" t="s">
        <v>338</v>
      </c>
      <c r="C115" s="208"/>
    </row>
    <row r="116" spans="1:3" s="192" customFormat="1" ht="12">
      <c r="A116" s="165" t="s">
        <v>143</v>
      </c>
      <c r="B116" s="200" t="s">
        <v>326</v>
      </c>
      <c r="C116" s="208"/>
    </row>
    <row r="117" spans="1:3" s="192" customFormat="1" ht="12" customHeight="1">
      <c r="A117" s="165" t="s">
        <v>144</v>
      </c>
      <c r="B117" s="200" t="s">
        <v>339</v>
      </c>
      <c r="C117" s="208"/>
    </row>
    <row r="118" spans="1:3" s="192" customFormat="1" ht="12" customHeight="1">
      <c r="A118" s="165" t="s">
        <v>145</v>
      </c>
      <c r="B118" s="200" t="s">
        <v>340</v>
      </c>
      <c r="C118" s="208"/>
    </row>
    <row r="119" spans="1:3" s="192" customFormat="1" ht="12" customHeight="1">
      <c r="A119" s="165" t="s">
        <v>341</v>
      </c>
      <c r="B119" s="200" t="s">
        <v>329</v>
      </c>
      <c r="C119" s="208"/>
    </row>
    <row r="120" spans="1:3" s="192" customFormat="1" ht="12" customHeight="1">
      <c r="A120" s="165" t="s">
        <v>342</v>
      </c>
      <c r="B120" s="200" t="s">
        <v>343</v>
      </c>
      <c r="C120" s="208"/>
    </row>
    <row r="121" spans="1:3" s="192" customFormat="1" ht="12.75" thickBot="1">
      <c r="A121" s="201" t="s">
        <v>344</v>
      </c>
      <c r="B121" s="200" t="s">
        <v>345</v>
      </c>
      <c r="C121" s="212"/>
    </row>
    <row r="122" spans="1:3" s="192" customFormat="1" ht="12" customHeight="1" thickBot="1">
      <c r="A122" s="161" t="s">
        <v>15</v>
      </c>
      <c r="B122" s="213" t="s">
        <v>346</v>
      </c>
      <c r="C122" s="163">
        <f>+C123+C124</f>
        <v>0</v>
      </c>
    </row>
    <row r="123" spans="1:3" s="192" customFormat="1" ht="12" customHeight="1">
      <c r="A123" s="165" t="s">
        <v>73</v>
      </c>
      <c r="B123" s="214" t="s">
        <v>50</v>
      </c>
      <c r="C123" s="167"/>
    </row>
    <row r="124" spans="1:3" s="192" customFormat="1" ht="12" customHeight="1" thickBot="1">
      <c r="A124" s="171" t="s">
        <v>74</v>
      </c>
      <c r="B124" s="207" t="s">
        <v>51</v>
      </c>
      <c r="C124" s="174"/>
    </row>
    <row r="125" spans="1:3" s="192" customFormat="1" ht="12" customHeight="1" thickBot="1">
      <c r="A125" s="161" t="s">
        <v>16</v>
      </c>
      <c r="B125" s="213" t="s">
        <v>347</v>
      </c>
      <c r="C125" s="163">
        <f>+C92+C108+C122</f>
        <v>0</v>
      </c>
    </row>
    <row r="126" spans="1:3" s="192" customFormat="1" ht="12" customHeight="1" thickBot="1">
      <c r="A126" s="161" t="s">
        <v>17</v>
      </c>
      <c r="B126" s="213" t="s">
        <v>348</v>
      </c>
      <c r="C126" s="163">
        <f>+C127+C128+C129</f>
        <v>0</v>
      </c>
    </row>
    <row r="127" spans="1:3" s="192" customFormat="1" ht="12" customHeight="1">
      <c r="A127" s="165" t="s">
        <v>77</v>
      </c>
      <c r="B127" s="214" t="s">
        <v>349</v>
      </c>
      <c r="C127" s="208"/>
    </row>
    <row r="128" spans="1:3" s="192" customFormat="1" ht="12" customHeight="1">
      <c r="A128" s="165" t="s">
        <v>78</v>
      </c>
      <c r="B128" s="214" t="s">
        <v>350</v>
      </c>
      <c r="C128" s="208"/>
    </row>
    <row r="129" spans="1:3" s="192" customFormat="1" ht="12" customHeight="1" thickBot="1">
      <c r="A129" s="201" t="s">
        <v>79</v>
      </c>
      <c r="B129" s="215" t="s">
        <v>351</v>
      </c>
      <c r="C129" s="208"/>
    </row>
    <row r="130" spans="1:3" s="192" customFormat="1" ht="12" customHeight="1" thickBot="1">
      <c r="A130" s="161" t="s">
        <v>18</v>
      </c>
      <c r="B130" s="213" t="s">
        <v>352</v>
      </c>
      <c r="C130" s="163">
        <f>+C131+C132+C133+C134</f>
        <v>0</v>
      </c>
    </row>
    <row r="131" spans="1:3" s="192" customFormat="1" ht="12" customHeight="1">
      <c r="A131" s="165" t="s">
        <v>80</v>
      </c>
      <c r="B131" s="214" t="s">
        <v>353</v>
      </c>
      <c r="C131" s="208"/>
    </row>
    <row r="132" spans="1:3" s="192" customFormat="1" ht="12" customHeight="1">
      <c r="A132" s="165" t="s">
        <v>81</v>
      </c>
      <c r="B132" s="214" t="s">
        <v>354</v>
      </c>
      <c r="C132" s="208"/>
    </row>
    <row r="133" spans="1:3" s="192" customFormat="1" ht="12" customHeight="1">
      <c r="A133" s="165" t="s">
        <v>257</v>
      </c>
      <c r="B133" s="214" t="s">
        <v>355</v>
      </c>
      <c r="C133" s="208"/>
    </row>
    <row r="134" spans="1:3" s="192" customFormat="1" ht="12" customHeight="1" thickBot="1">
      <c r="A134" s="201" t="s">
        <v>259</v>
      </c>
      <c r="B134" s="215" t="s">
        <v>356</v>
      </c>
      <c r="C134" s="208"/>
    </row>
    <row r="135" spans="1:3" s="192" customFormat="1" ht="12" customHeight="1" thickBot="1">
      <c r="A135" s="161" t="s">
        <v>19</v>
      </c>
      <c r="B135" s="213" t="s">
        <v>357</v>
      </c>
      <c r="C135" s="175">
        <f>+C136+C137+C138+C139</f>
        <v>0</v>
      </c>
    </row>
    <row r="136" spans="1:3" s="192" customFormat="1" ht="12" customHeight="1">
      <c r="A136" s="165" t="s">
        <v>82</v>
      </c>
      <c r="B136" s="214" t="s">
        <v>358</v>
      </c>
      <c r="C136" s="208"/>
    </row>
    <row r="137" spans="1:3" s="192" customFormat="1" ht="12" customHeight="1">
      <c r="A137" s="165" t="s">
        <v>83</v>
      </c>
      <c r="B137" s="214" t="s">
        <v>359</v>
      </c>
      <c r="C137" s="208"/>
    </row>
    <row r="138" spans="1:3" s="192" customFormat="1" ht="12" customHeight="1">
      <c r="A138" s="165" t="s">
        <v>266</v>
      </c>
      <c r="B138" s="214" t="s">
        <v>360</v>
      </c>
      <c r="C138" s="208"/>
    </row>
    <row r="139" spans="1:3" s="192" customFormat="1" ht="12" customHeight="1" thickBot="1">
      <c r="A139" s="201" t="s">
        <v>268</v>
      </c>
      <c r="B139" s="215" t="s">
        <v>361</v>
      </c>
      <c r="C139" s="208"/>
    </row>
    <row r="140" spans="1:3" s="192" customFormat="1" ht="12" customHeight="1" thickBot="1">
      <c r="A140" s="161" t="s">
        <v>20</v>
      </c>
      <c r="B140" s="213" t="s">
        <v>362</v>
      </c>
      <c r="C140" s="216">
        <f>+C141+C142+C143+C144</f>
        <v>0</v>
      </c>
    </row>
    <row r="141" spans="1:3" s="192" customFormat="1" ht="12" customHeight="1">
      <c r="A141" s="165" t="s">
        <v>136</v>
      </c>
      <c r="B141" s="214" t="s">
        <v>363</v>
      </c>
      <c r="C141" s="208"/>
    </row>
    <row r="142" spans="1:3" s="192" customFormat="1" ht="12" customHeight="1">
      <c r="A142" s="165" t="s">
        <v>137</v>
      </c>
      <c r="B142" s="214" t="s">
        <v>364</v>
      </c>
      <c r="C142" s="208"/>
    </row>
    <row r="143" spans="1:3" s="192" customFormat="1" ht="12" customHeight="1">
      <c r="A143" s="165" t="s">
        <v>173</v>
      </c>
      <c r="B143" s="214" t="s">
        <v>365</v>
      </c>
      <c r="C143" s="208"/>
    </row>
    <row r="144" spans="1:3" s="192" customFormat="1" ht="12" customHeight="1" thickBot="1">
      <c r="A144" s="165" t="s">
        <v>274</v>
      </c>
      <c r="B144" s="214" t="s">
        <v>366</v>
      </c>
      <c r="C144" s="208"/>
    </row>
    <row r="145" spans="1:9" s="192" customFormat="1" ht="15" customHeight="1" thickBot="1">
      <c r="A145" s="161" t="s">
        <v>21</v>
      </c>
      <c r="B145" s="213" t="s">
        <v>367</v>
      </c>
      <c r="C145" s="143">
        <f>+C126+C130+C135+C140</f>
        <v>0</v>
      </c>
      <c r="F145" s="217"/>
      <c r="G145" s="218"/>
      <c r="H145" s="218"/>
      <c r="I145" s="218"/>
    </row>
    <row r="146" spans="1:3" s="164" customFormat="1" ht="12.75" customHeight="1" thickBot="1">
      <c r="A146" s="219" t="s">
        <v>22</v>
      </c>
      <c r="B146" s="127" t="s">
        <v>368</v>
      </c>
      <c r="C146" s="143">
        <f>+C125+C145</f>
        <v>0</v>
      </c>
    </row>
    <row r="147" ht="7.5" customHeight="1"/>
    <row r="148" spans="1:3" ht="15.75">
      <c r="A148" s="434" t="s">
        <v>369</v>
      </c>
      <c r="B148" s="434"/>
      <c r="C148" s="434"/>
    </row>
    <row r="149" spans="1:3" ht="15" customHeight="1" thickBot="1">
      <c r="A149" s="428" t="s">
        <v>117</v>
      </c>
      <c r="B149" s="428"/>
      <c r="C149" s="112" t="s">
        <v>9</v>
      </c>
    </row>
    <row r="150" spans="1:4" ht="13.5" customHeight="1" thickBot="1">
      <c r="A150" s="3">
        <v>1</v>
      </c>
      <c r="B150" s="7" t="s">
        <v>370</v>
      </c>
      <c r="C150" s="110">
        <f>+C62-C125</f>
        <v>0</v>
      </c>
      <c r="D150" s="144"/>
    </row>
    <row r="151" spans="1:3" ht="27.75" customHeight="1" thickBot="1">
      <c r="A151" s="3" t="s">
        <v>14</v>
      </c>
      <c r="B151" s="7" t="s">
        <v>371</v>
      </c>
      <c r="C151" s="110">
        <f>+C85-C145</f>
        <v>0</v>
      </c>
    </row>
  </sheetData>
  <sheetProtection/>
  <mergeCells count="8">
    <mergeCell ref="A148:C148"/>
    <mergeCell ref="A149:B149"/>
    <mergeCell ref="A1:C1"/>
    <mergeCell ref="A3:C3"/>
    <mergeCell ref="A4:B4"/>
    <mergeCell ref="A88:C88"/>
    <mergeCell ref="A89:B89"/>
    <mergeCell ref="A2:C2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79.625" style="128" customWidth="1"/>
    <col min="3" max="3" width="31.125" style="129" customWidth="1"/>
    <col min="4" max="4" width="9.00390625" style="136" customWidth="1"/>
    <col min="5" max="16384" width="9.375" style="136" customWidth="1"/>
  </cols>
  <sheetData>
    <row r="1" spans="1:6" ht="14.25" customHeight="1">
      <c r="A1" s="429" t="s">
        <v>545</v>
      </c>
      <c r="B1" s="430"/>
      <c r="C1" s="430"/>
      <c r="D1" s="135"/>
      <c r="E1" s="135"/>
      <c r="F1" s="135"/>
    </row>
    <row r="2" spans="1:6" ht="14.25" customHeight="1">
      <c r="A2" s="433" t="s">
        <v>529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24.75" thickBot="1">
      <c r="A5" s="4" t="s">
        <v>59</v>
      </c>
      <c r="B5" s="5" t="s">
        <v>12</v>
      </c>
      <c r="C5" s="14" t="s">
        <v>479</v>
      </c>
    </row>
    <row r="6" spans="1:3" s="140" customFormat="1" ht="11.25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'1.1.A.sz.mell. (2)'!C7+'1.2.A.sz.mell. (2)'!C7</f>
        <v>81985674</v>
      </c>
    </row>
    <row r="8" spans="1:3" s="164" customFormat="1" ht="12" customHeight="1" thickBot="1">
      <c r="A8" s="165" t="s">
        <v>84</v>
      </c>
      <c r="B8" s="166" t="s">
        <v>208</v>
      </c>
      <c r="C8" s="424">
        <f>'1.1.A.sz.mell. (2)'!C8+'1.2.A.sz.mell. (2)'!C8</f>
        <v>20921964</v>
      </c>
    </row>
    <row r="9" spans="1:3" s="164" customFormat="1" ht="12" customHeight="1" thickBot="1">
      <c r="A9" s="168" t="s">
        <v>85</v>
      </c>
      <c r="B9" s="169" t="s">
        <v>209</v>
      </c>
      <c r="C9" s="424">
        <f>'1.1.A.sz.mell. (2)'!C9+'1.2.A.sz.mell. (2)'!C9</f>
        <v>29160750</v>
      </c>
    </row>
    <row r="10" spans="1:3" s="164" customFormat="1" ht="12" customHeight="1" thickBot="1">
      <c r="A10" s="168" t="s">
        <v>86</v>
      </c>
      <c r="B10" s="169" t="s">
        <v>210</v>
      </c>
      <c r="C10" s="424">
        <f>'1.1.A.sz.mell. (2)'!C10+'1.2.A.sz.mell. (2)'!C10</f>
        <v>18914649</v>
      </c>
    </row>
    <row r="11" spans="1:3" s="164" customFormat="1" ht="12" customHeight="1" thickBot="1">
      <c r="A11" s="168" t="s">
        <v>87</v>
      </c>
      <c r="B11" s="169" t="s">
        <v>211</v>
      </c>
      <c r="C11" s="424">
        <f>'1.1.A.sz.mell. (2)'!C11+'1.2.A.sz.mell. (2)'!C11</f>
        <v>2042480</v>
      </c>
    </row>
    <row r="12" spans="1:3" s="164" customFormat="1" ht="12" customHeight="1" thickBot="1">
      <c r="A12" s="168" t="s">
        <v>109</v>
      </c>
      <c r="B12" s="169" t="s">
        <v>212</v>
      </c>
      <c r="C12" s="424">
        <f>'1.1.A.sz.mell. (2)'!C12+'1.2.A.sz.mell. (2)'!C12</f>
        <v>0</v>
      </c>
    </row>
    <row r="13" spans="1:3" s="164" customFormat="1" ht="12" customHeight="1" thickBot="1">
      <c r="A13" s="171" t="s">
        <v>88</v>
      </c>
      <c r="B13" s="172" t="s">
        <v>213</v>
      </c>
      <c r="C13" s="424">
        <f>'1.1.A.sz.mell. (2)'!C13+'1.2.A.sz.mell. (2)'!C13</f>
        <v>10945831</v>
      </c>
    </row>
    <row r="14" spans="1:3" s="164" customFormat="1" ht="12" customHeight="1" thickBot="1">
      <c r="A14" s="161" t="s">
        <v>14</v>
      </c>
      <c r="B14" s="173" t="s">
        <v>214</v>
      </c>
      <c r="C14" s="163">
        <f>'1.1.A.sz.mell. (2)'!C14+'1.2.A.sz.mell. (2)'!C14</f>
        <v>45051415</v>
      </c>
    </row>
    <row r="15" spans="1:3" s="164" customFormat="1" ht="12" customHeight="1" thickBot="1">
      <c r="A15" s="165" t="s">
        <v>90</v>
      </c>
      <c r="B15" s="166" t="s">
        <v>215</v>
      </c>
      <c r="C15" s="163">
        <f>'1.1.A.sz.mell. (2)'!C15+'1.2.A.sz.mell. (2)'!C15</f>
        <v>0</v>
      </c>
    </row>
    <row r="16" spans="1:3" s="164" customFormat="1" ht="12" customHeight="1" thickBot="1">
      <c r="A16" s="168" t="s">
        <v>91</v>
      </c>
      <c r="B16" s="169" t="s">
        <v>216</v>
      </c>
      <c r="C16" s="163">
        <f>'1.1.A.sz.mell. (2)'!C16+'1.2.A.sz.mell. (2)'!C16</f>
        <v>0</v>
      </c>
    </row>
    <row r="17" spans="1:3" s="164" customFormat="1" ht="12" customHeight="1" thickBot="1">
      <c r="A17" s="168" t="s">
        <v>92</v>
      </c>
      <c r="B17" s="169" t="s">
        <v>217</v>
      </c>
      <c r="C17" s="163">
        <f>'1.1.A.sz.mell. (2)'!C17+'1.2.A.sz.mell. (2)'!C17</f>
        <v>0</v>
      </c>
    </row>
    <row r="18" spans="1:3" s="164" customFormat="1" ht="12" customHeight="1" thickBot="1">
      <c r="A18" s="168" t="s">
        <v>93</v>
      </c>
      <c r="B18" s="169" t="s">
        <v>218</v>
      </c>
      <c r="C18" s="163">
        <f>'1.1.A.sz.mell. (2)'!C18+'1.2.A.sz.mell. (2)'!C18</f>
        <v>0</v>
      </c>
    </row>
    <row r="19" spans="1:3" s="164" customFormat="1" ht="12" customHeight="1" thickBot="1">
      <c r="A19" s="168" t="s">
        <v>94</v>
      </c>
      <c r="B19" s="169" t="s">
        <v>219</v>
      </c>
      <c r="C19" s="424">
        <f>'1.1.A.sz.mell. (2)'!C19+'1.2.A.sz.mell. (2)'!C19</f>
        <v>45051415</v>
      </c>
    </row>
    <row r="20" spans="1:3" s="164" customFormat="1" ht="12" customHeight="1" thickBot="1">
      <c r="A20" s="171" t="s">
        <v>103</v>
      </c>
      <c r="B20" s="172" t="s">
        <v>220</v>
      </c>
      <c r="C20" s="163">
        <f>'1.1.A.sz.mell. (2)'!C20+'1.2.A.sz.mell. (2)'!C20</f>
        <v>0</v>
      </c>
    </row>
    <row r="21" spans="1:3" s="164" customFormat="1" ht="12" customHeight="1" thickBot="1">
      <c r="A21" s="161" t="s">
        <v>15</v>
      </c>
      <c r="B21" s="162" t="s">
        <v>221</v>
      </c>
      <c r="C21" s="163">
        <f>'1.1.A.sz.mell. (2)'!C21+'1.2.A.sz.mell. (2)'!C21</f>
        <v>70383436</v>
      </c>
    </row>
    <row r="22" spans="1:3" s="164" customFormat="1" ht="12" customHeight="1" thickBot="1">
      <c r="A22" s="165" t="s">
        <v>73</v>
      </c>
      <c r="B22" s="166" t="s">
        <v>222</v>
      </c>
      <c r="C22" s="424">
        <f>'1.1.A.sz.mell. (2)'!C22+'1.2.A.sz.mell. (2)'!C22</f>
        <v>70383436</v>
      </c>
    </row>
    <row r="23" spans="1:3" s="164" customFormat="1" ht="12" customHeight="1" thickBot="1">
      <c r="A23" s="168" t="s">
        <v>74</v>
      </c>
      <c r="B23" s="169" t="s">
        <v>223</v>
      </c>
      <c r="C23" s="163">
        <f>'1.1.A.sz.mell. (2)'!C23+'1.2.A.sz.mell. (2)'!C23</f>
        <v>0</v>
      </c>
    </row>
    <row r="24" spans="1:3" s="164" customFormat="1" ht="12" customHeight="1" thickBot="1">
      <c r="A24" s="168" t="s">
        <v>75</v>
      </c>
      <c r="B24" s="169" t="s">
        <v>224</v>
      </c>
      <c r="C24" s="163">
        <f>'1.1.A.sz.mell. (2)'!C24+'1.2.A.sz.mell. (2)'!C24</f>
        <v>0</v>
      </c>
    </row>
    <row r="25" spans="1:3" s="164" customFormat="1" ht="12" customHeight="1" thickBot="1">
      <c r="A25" s="168" t="s">
        <v>76</v>
      </c>
      <c r="B25" s="169" t="s">
        <v>225</v>
      </c>
      <c r="C25" s="163">
        <f>'1.1.A.sz.mell. (2)'!C25+'1.2.A.sz.mell. (2)'!C25</f>
        <v>0</v>
      </c>
    </row>
    <row r="26" spans="1:3" s="164" customFormat="1" ht="12" customHeight="1" thickBot="1">
      <c r="A26" s="168" t="s">
        <v>126</v>
      </c>
      <c r="B26" s="169" t="s">
        <v>226</v>
      </c>
      <c r="C26" s="163">
        <f>'1.1.A.sz.mell. (2)'!C26+'1.2.A.sz.mell. (2)'!C26</f>
        <v>0</v>
      </c>
    </row>
    <row r="27" spans="1:3" s="164" customFormat="1" ht="12" customHeight="1" thickBot="1">
      <c r="A27" s="171" t="s">
        <v>127</v>
      </c>
      <c r="B27" s="172" t="s">
        <v>227</v>
      </c>
      <c r="C27" s="163">
        <f>'1.1.A.sz.mell. (2)'!C27+'1.2.A.sz.mell. (2)'!C27</f>
        <v>0</v>
      </c>
    </row>
    <row r="28" spans="1:3" s="164" customFormat="1" ht="12" customHeight="1" thickBot="1">
      <c r="A28" s="161" t="s">
        <v>128</v>
      </c>
      <c r="B28" s="162" t="s">
        <v>228</v>
      </c>
      <c r="C28" s="163">
        <f>'1.1.A.sz.mell. (2)'!C28+'1.2.A.sz.mell. (2)'!C28</f>
        <v>33550000</v>
      </c>
    </row>
    <row r="29" spans="1:3" s="164" customFormat="1" ht="12" customHeight="1" thickBot="1">
      <c r="A29" s="165" t="s">
        <v>229</v>
      </c>
      <c r="B29" s="166" t="s">
        <v>230</v>
      </c>
      <c r="C29" s="424">
        <f>'1.1.A.sz.mell. (2)'!C29+'1.2.A.sz.mell. (2)'!C29</f>
        <v>29400000</v>
      </c>
    </row>
    <row r="30" spans="1:3" s="164" customFormat="1" ht="12" customHeight="1" thickBot="1">
      <c r="A30" s="168" t="s">
        <v>231</v>
      </c>
      <c r="B30" s="169" t="s">
        <v>232</v>
      </c>
      <c r="C30" s="424">
        <f>'1.1.A.sz.mell. (2)'!C30+'1.2.A.sz.mell. (2)'!C30</f>
        <v>4400000</v>
      </c>
    </row>
    <row r="31" spans="1:3" s="164" customFormat="1" ht="12" customHeight="1" thickBot="1">
      <c r="A31" s="168" t="s">
        <v>233</v>
      </c>
      <c r="B31" s="169" t="s">
        <v>234</v>
      </c>
      <c r="C31" s="424">
        <f>'1.1.A.sz.mell. (2)'!C31+'1.2.A.sz.mell. (2)'!C31</f>
        <v>25000000</v>
      </c>
    </row>
    <row r="32" spans="1:3" s="164" customFormat="1" ht="12" customHeight="1" thickBot="1">
      <c r="A32" s="168" t="s">
        <v>235</v>
      </c>
      <c r="B32" s="169" t="s">
        <v>236</v>
      </c>
      <c r="C32" s="424">
        <f>'1.1.A.sz.mell. (2)'!C32+'1.2.A.sz.mell. (2)'!C32</f>
        <v>4000000</v>
      </c>
    </row>
    <row r="33" spans="1:3" s="164" customFormat="1" ht="12" customHeight="1" thickBot="1">
      <c r="A33" s="168" t="s">
        <v>237</v>
      </c>
      <c r="B33" s="169" t="s">
        <v>238</v>
      </c>
      <c r="C33" s="424">
        <f>'1.1.A.sz.mell. (2)'!C33+'1.2.A.sz.mell. (2)'!C33</f>
        <v>0</v>
      </c>
    </row>
    <row r="34" spans="1:3" s="164" customFormat="1" ht="12" customHeight="1" thickBot="1">
      <c r="A34" s="171" t="s">
        <v>239</v>
      </c>
      <c r="B34" s="172" t="s">
        <v>240</v>
      </c>
      <c r="C34" s="424">
        <f>'1.1.A.sz.mell. (2)'!C34+'1.2.A.sz.mell. (2)'!C34</f>
        <v>150000</v>
      </c>
    </row>
    <row r="35" spans="1:3" s="164" customFormat="1" ht="12" customHeight="1" thickBot="1">
      <c r="A35" s="161" t="s">
        <v>17</v>
      </c>
      <c r="B35" s="162" t="s">
        <v>241</v>
      </c>
      <c r="C35" s="163">
        <f>'1.1.A.sz.mell. (2)'!C35+'1.2.A.sz.mell. (2)'!C35</f>
        <v>21238725</v>
      </c>
    </row>
    <row r="36" spans="1:3" s="164" customFormat="1" ht="12" customHeight="1" thickBot="1">
      <c r="A36" s="165" t="s">
        <v>77</v>
      </c>
      <c r="B36" s="166" t="s">
        <v>242</v>
      </c>
      <c r="C36" s="424">
        <f>'1.1.A.sz.mell. (2)'!C36+'1.2.A.sz.mell. (2)'!C36</f>
        <v>300000</v>
      </c>
    </row>
    <row r="37" spans="1:3" s="164" customFormat="1" ht="12" customHeight="1" thickBot="1">
      <c r="A37" s="168" t="s">
        <v>78</v>
      </c>
      <c r="B37" s="169" t="s">
        <v>243</v>
      </c>
      <c r="C37" s="424">
        <f>'1.1.A.sz.mell. (2)'!C37+'1.2.A.sz.mell. (2)'!C37</f>
        <v>4288585</v>
      </c>
    </row>
    <row r="38" spans="1:3" s="164" customFormat="1" ht="12" customHeight="1" thickBot="1">
      <c r="A38" s="168" t="s">
        <v>79</v>
      </c>
      <c r="B38" s="169" t="s">
        <v>244</v>
      </c>
      <c r="C38" s="424">
        <f>'1.1.A.sz.mell. (2)'!C38+'1.2.A.sz.mell. (2)'!C38</f>
        <v>3446828</v>
      </c>
    </row>
    <row r="39" spans="1:3" s="164" customFormat="1" ht="12" customHeight="1" thickBot="1">
      <c r="A39" s="168" t="s">
        <v>130</v>
      </c>
      <c r="B39" s="169" t="s">
        <v>245</v>
      </c>
      <c r="C39" s="424">
        <f>'1.1.A.sz.mell. (2)'!C39+'1.2.A.sz.mell. (2)'!C39</f>
        <v>540000</v>
      </c>
    </row>
    <row r="40" spans="1:3" s="164" customFormat="1" ht="12" customHeight="1" thickBot="1">
      <c r="A40" s="168" t="s">
        <v>131</v>
      </c>
      <c r="B40" s="169" t="s">
        <v>246</v>
      </c>
      <c r="C40" s="424">
        <f>'1.1.A.sz.mell. (2)'!C40+'1.2.A.sz.mell. (2)'!C40</f>
        <v>0</v>
      </c>
    </row>
    <row r="41" spans="1:3" s="164" customFormat="1" ht="12" customHeight="1" thickBot="1">
      <c r="A41" s="168" t="s">
        <v>132</v>
      </c>
      <c r="B41" s="169" t="s">
        <v>247</v>
      </c>
      <c r="C41" s="424">
        <f>'1.1.A.sz.mell. (2)'!C41+'1.2.A.sz.mell. (2)'!C41</f>
        <v>1939100</v>
      </c>
    </row>
    <row r="42" spans="1:3" s="164" customFormat="1" ht="12" customHeight="1" thickBot="1">
      <c r="A42" s="168" t="s">
        <v>133</v>
      </c>
      <c r="B42" s="169" t="s">
        <v>248</v>
      </c>
      <c r="C42" s="424">
        <f>'1.1.A.sz.mell. (2)'!C42+'1.2.A.sz.mell. (2)'!C42</f>
        <v>9605712</v>
      </c>
    </row>
    <row r="43" spans="1:3" s="164" customFormat="1" ht="12" customHeight="1" thickBot="1">
      <c r="A43" s="168" t="s">
        <v>134</v>
      </c>
      <c r="B43" s="169" t="s">
        <v>504</v>
      </c>
      <c r="C43" s="424">
        <f>'1.1.A.sz.mell. (2)'!C43+'1.2.A.sz.mell. (2)'!C43</f>
        <v>1100000</v>
      </c>
    </row>
    <row r="44" spans="1:3" s="164" customFormat="1" ht="12" customHeight="1" thickBot="1">
      <c r="A44" s="168" t="s">
        <v>250</v>
      </c>
      <c r="B44" s="169" t="s">
        <v>532</v>
      </c>
      <c r="C44" s="424">
        <f>'1.1.A.sz.mell. (2)'!C44+'1.2.A.sz.mell. (2)'!C44</f>
        <v>3500</v>
      </c>
    </row>
    <row r="45" spans="1:3" s="164" customFormat="1" ht="12" customHeight="1" thickBot="1">
      <c r="A45" s="171" t="s">
        <v>252</v>
      </c>
      <c r="B45" s="172" t="s">
        <v>253</v>
      </c>
      <c r="C45" s="424">
        <f>'1.1.A.sz.mell. (2)'!C45+'1.2.A.sz.mell. (2)'!C45</f>
        <v>15000</v>
      </c>
    </row>
    <row r="46" spans="1:3" s="164" customFormat="1" ht="12" customHeight="1" thickBot="1">
      <c r="A46" s="161" t="s">
        <v>18</v>
      </c>
      <c r="B46" s="162" t="s">
        <v>254</v>
      </c>
      <c r="C46" s="163">
        <f>'1.1.A.sz.mell. (2)'!C46+'1.2.A.sz.mell. (2)'!C46</f>
        <v>0</v>
      </c>
    </row>
    <row r="47" spans="1:3" s="164" customFormat="1" ht="12" customHeight="1" thickBot="1">
      <c r="A47" s="165" t="s">
        <v>80</v>
      </c>
      <c r="B47" s="166" t="s">
        <v>255</v>
      </c>
      <c r="C47" s="163">
        <f>'1.1.A.sz.mell. (2)'!C47+'1.2.A.sz.mell. (2)'!C47</f>
        <v>0</v>
      </c>
    </row>
    <row r="48" spans="1:3" s="164" customFormat="1" ht="12" customHeight="1" thickBot="1">
      <c r="A48" s="168" t="s">
        <v>81</v>
      </c>
      <c r="B48" s="169" t="s">
        <v>256</v>
      </c>
      <c r="C48" s="163">
        <f>'1.1.A.sz.mell. (2)'!C48+'1.2.A.sz.mell. (2)'!C48</f>
        <v>0</v>
      </c>
    </row>
    <row r="49" spans="1:3" s="164" customFormat="1" ht="12" customHeight="1" thickBot="1">
      <c r="A49" s="168" t="s">
        <v>257</v>
      </c>
      <c r="B49" s="169" t="s">
        <v>258</v>
      </c>
      <c r="C49" s="163">
        <f>'1.1.A.sz.mell. (2)'!C49+'1.2.A.sz.mell. (2)'!C49</f>
        <v>0</v>
      </c>
    </row>
    <row r="50" spans="1:3" s="164" customFormat="1" ht="12" customHeight="1" thickBot="1">
      <c r="A50" s="168" t="s">
        <v>259</v>
      </c>
      <c r="B50" s="169" t="s">
        <v>260</v>
      </c>
      <c r="C50" s="163">
        <f>'1.1.A.sz.mell. (2)'!C50+'1.2.A.sz.mell. (2)'!C50</f>
        <v>0</v>
      </c>
    </row>
    <row r="51" spans="1:3" s="164" customFormat="1" ht="12" customHeight="1" thickBot="1">
      <c r="A51" s="171" t="s">
        <v>261</v>
      </c>
      <c r="B51" s="172" t="s">
        <v>262</v>
      </c>
      <c r="C51" s="163">
        <f>'1.1.A.sz.mell. (2)'!C51+'1.2.A.sz.mell. (2)'!C51</f>
        <v>0</v>
      </c>
    </row>
    <row r="52" spans="1:3" s="164" customFormat="1" ht="12" customHeight="1" thickBot="1">
      <c r="A52" s="161" t="s">
        <v>135</v>
      </c>
      <c r="B52" s="162" t="s">
        <v>263</v>
      </c>
      <c r="C52" s="163">
        <f>'1.1.A.sz.mell. (2)'!C52+'1.2.A.sz.mell. (2)'!C52</f>
        <v>240000</v>
      </c>
    </row>
    <row r="53" spans="1:3" s="164" customFormat="1" ht="12" customHeight="1" thickBot="1">
      <c r="A53" s="165" t="s">
        <v>82</v>
      </c>
      <c r="B53" s="166" t="s">
        <v>264</v>
      </c>
      <c r="C53" s="163">
        <f>'1.1.A.sz.mell. (2)'!C53+'1.2.A.sz.mell. (2)'!C53</f>
        <v>0</v>
      </c>
    </row>
    <row r="54" spans="1:3" s="164" customFormat="1" ht="12" customHeight="1" thickBot="1">
      <c r="A54" s="168" t="s">
        <v>83</v>
      </c>
      <c r="B54" s="169" t="s">
        <v>265</v>
      </c>
      <c r="C54" s="163">
        <f>'1.1.A.sz.mell. (2)'!C54+'1.2.A.sz.mell. (2)'!C54</f>
        <v>0</v>
      </c>
    </row>
    <row r="55" spans="1:3" s="164" customFormat="1" ht="12" customHeight="1" thickBot="1">
      <c r="A55" s="168" t="s">
        <v>266</v>
      </c>
      <c r="B55" s="169" t="s">
        <v>267</v>
      </c>
      <c r="C55" s="424">
        <f>'1.1.A.sz.mell. (2)'!C55+'1.2.A.sz.mell. (2)'!C55</f>
        <v>240000</v>
      </c>
    </row>
    <row r="56" spans="1:3" s="164" customFormat="1" ht="12" customHeight="1" thickBot="1">
      <c r="A56" s="171" t="s">
        <v>268</v>
      </c>
      <c r="B56" s="172" t="s">
        <v>269</v>
      </c>
      <c r="C56" s="163">
        <f>'1.1.A.sz.mell. (2)'!C56+'1.2.A.sz.mell. (2)'!C56</f>
        <v>0</v>
      </c>
    </row>
    <row r="57" spans="1:3" s="164" customFormat="1" ht="12" customHeight="1" thickBot="1">
      <c r="A57" s="161" t="s">
        <v>20</v>
      </c>
      <c r="B57" s="173" t="s">
        <v>270</v>
      </c>
      <c r="C57" s="163">
        <f>'1.1.A.sz.mell. (2)'!C57+'1.2.A.sz.mell. (2)'!C57</f>
        <v>500000</v>
      </c>
    </row>
    <row r="58" spans="1:3" s="164" customFormat="1" ht="12" customHeight="1" thickBot="1">
      <c r="A58" s="165" t="s">
        <v>136</v>
      </c>
      <c r="B58" s="166" t="s">
        <v>271</v>
      </c>
      <c r="C58" s="163">
        <f>'1.1.A.sz.mell. (2)'!C58+'1.2.A.sz.mell. (2)'!C58</f>
        <v>0</v>
      </c>
    </row>
    <row r="59" spans="1:3" s="164" customFormat="1" ht="12" customHeight="1" thickBot="1">
      <c r="A59" s="168" t="s">
        <v>137</v>
      </c>
      <c r="B59" s="169" t="s">
        <v>272</v>
      </c>
      <c r="C59" s="424">
        <f>'1.1.A.sz.mell. (2)'!C59+'1.2.A.sz.mell. (2)'!C59</f>
        <v>500000</v>
      </c>
    </row>
    <row r="60" spans="1:3" s="164" customFormat="1" ht="12" customHeight="1" thickBot="1">
      <c r="A60" s="168" t="s">
        <v>173</v>
      </c>
      <c r="B60" s="169" t="s">
        <v>273</v>
      </c>
      <c r="C60" s="163">
        <f>'1.1.A.sz.mell. (2)'!C60+'1.2.A.sz.mell. (2)'!C60</f>
        <v>0</v>
      </c>
    </row>
    <row r="61" spans="1:3" s="164" customFormat="1" ht="12" customHeight="1" thickBot="1">
      <c r="A61" s="171" t="s">
        <v>274</v>
      </c>
      <c r="B61" s="172" t="s">
        <v>275</v>
      </c>
      <c r="C61" s="163">
        <f>'1.1.A.sz.mell. (2)'!C61+'1.2.A.sz.mell. (2)'!C61</f>
        <v>0</v>
      </c>
    </row>
    <row r="62" spans="1:3" s="164" customFormat="1" ht="12" customHeight="1" thickBot="1">
      <c r="A62" s="161" t="s">
        <v>21</v>
      </c>
      <c r="B62" s="162" t="s">
        <v>276</v>
      </c>
      <c r="C62" s="163">
        <f>'1.1.A.sz.mell. (2)'!C62+'1.2.A.sz.mell. (2)'!C62</f>
        <v>252949250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'1.1.A.sz.mell. (2)'!C63+'1.2.A.sz.mell. (2)'!C63</f>
        <v>0</v>
      </c>
    </row>
    <row r="64" spans="1:3" s="164" customFormat="1" ht="12" customHeight="1" thickBot="1">
      <c r="A64" s="165" t="s">
        <v>279</v>
      </c>
      <c r="B64" s="166" t="s">
        <v>280</v>
      </c>
      <c r="C64" s="163">
        <f>'1.1.A.sz.mell. (2)'!C64+'1.2.A.sz.mell. (2)'!C64</f>
        <v>0</v>
      </c>
    </row>
    <row r="65" spans="1:3" s="164" customFormat="1" ht="12" customHeight="1" thickBot="1">
      <c r="A65" s="168" t="s">
        <v>281</v>
      </c>
      <c r="B65" s="169" t="s">
        <v>282</v>
      </c>
      <c r="C65" s="163">
        <f>'1.1.A.sz.mell. (2)'!C65+'1.2.A.sz.mell. (2)'!C65</f>
        <v>0</v>
      </c>
    </row>
    <row r="66" spans="1:3" s="164" customFormat="1" ht="12" customHeight="1" thickBot="1">
      <c r="A66" s="171" t="s">
        <v>283</v>
      </c>
      <c r="B66" s="181" t="s">
        <v>284</v>
      </c>
      <c r="C66" s="163">
        <f>'1.1.A.sz.mell. (2)'!C66+'1.2.A.sz.mell. (2)'!C66</f>
        <v>0</v>
      </c>
    </row>
    <row r="67" spans="1:3" s="164" customFormat="1" ht="12" customHeight="1" thickBot="1">
      <c r="A67" s="180" t="s">
        <v>285</v>
      </c>
      <c r="B67" s="173" t="s">
        <v>286</v>
      </c>
      <c r="C67" s="163">
        <v>2625158</v>
      </c>
    </row>
    <row r="68" spans="1:3" s="164" customFormat="1" ht="12" customHeight="1" thickBot="1">
      <c r="A68" s="165" t="s">
        <v>110</v>
      </c>
      <c r="B68" s="166" t="s">
        <v>287</v>
      </c>
      <c r="C68" s="163">
        <f>'1.1.A.sz.mell. (2)'!C68+'1.2.A.sz.mell. (2)'!C68</f>
        <v>0</v>
      </c>
    </row>
    <row r="69" spans="1:3" s="164" customFormat="1" ht="12" customHeight="1" thickBot="1">
      <c r="A69" s="168" t="s">
        <v>111</v>
      </c>
      <c r="B69" s="169" t="s">
        <v>288</v>
      </c>
      <c r="C69" s="163">
        <f>'1.1.A.sz.mell. (2)'!C69+'1.2.A.sz.mell. (2)'!C69</f>
        <v>0</v>
      </c>
    </row>
    <row r="70" spans="1:3" s="164" customFormat="1" ht="12" customHeight="1" thickBot="1">
      <c r="A70" s="168" t="s">
        <v>289</v>
      </c>
      <c r="B70" s="169" t="s">
        <v>290</v>
      </c>
      <c r="C70" s="163">
        <f>'1.1.A.sz.mell. (2)'!C70+'1.2.A.sz.mell. (2)'!C70</f>
        <v>0</v>
      </c>
    </row>
    <row r="71" spans="1:3" s="164" customFormat="1" ht="12" customHeight="1" thickBot="1">
      <c r="A71" s="171" t="s">
        <v>291</v>
      </c>
      <c r="B71" s="172" t="s">
        <v>500</v>
      </c>
      <c r="C71" s="163">
        <v>2625158</v>
      </c>
    </row>
    <row r="72" spans="1:3" s="164" customFormat="1" ht="12" customHeight="1" thickBot="1">
      <c r="A72" s="180" t="s">
        <v>293</v>
      </c>
      <c r="B72" s="173" t="s">
        <v>294</v>
      </c>
      <c r="C72" s="163">
        <f>'1.1.A.sz.mell. (2)'!C72+'1.2.A.sz.mell. (2)'!C72</f>
        <v>30878742</v>
      </c>
    </row>
    <row r="73" spans="1:3" s="164" customFormat="1" ht="12" customHeight="1" thickBot="1">
      <c r="A73" s="165" t="s">
        <v>295</v>
      </c>
      <c r="B73" s="166" t="s">
        <v>296</v>
      </c>
      <c r="C73" s="163">
        <f>'1.1.A.sz.mell. (2)'!C73+'1.2.A.sz.mell. (2)'!C73</f>
        <v>30878742</v>
      </c>
    </row>
    <row r="74" spans="1:3" s="164" customFormat="1" ht="12" customHeight="1" thickBot="1">
      <c r="A74" s="171" t="s">
        <v>297</v>
      </c>
      <c r="B74" s="172" t="s">
        <v>298</v>
      </c>
      <c r="C74" s="163">
        <f>'1.1.A.sz.mell. (2)'!C74+'1.2.A.sz.mell. (2)'!C74</f>
        <v>0</v>
      </c>
    </row>
    <row r="75" spans="1:3" s="164" customFormat="1" ht="12" customHeight="1" thickBot="1">
      <c r="A75" s="180" t="s">
        <v>299</v>
      </c>
      <c r="B75" s="173" t="s">
        <v>300</v>
      </c>
      <c r="C75" s="163"/>
    </row>
    <row r="76" spans="1:3" s="164" customFormat="1" ht="12" customHeight="1" thickBot="1">
      <c r="A76" s="165" t="s">
        <v>301</v>
      </c>
      <c r="B76" s="166" t="s">
        <v>302</v>
      </c>
      <c r="C76" s="163">
        <f>'1.1.A.sz.mell. (2)'!C76+'1.2.A.sz.mell. (2)'!C76</f>
        <v>0</v>
      </c>
    </row>
    <row r="77" spans="1:3" s="164" customFormat="1" ht="12" customHeight="1" thickBot="1">
      <c r="A77" s="168" t="s">
        <v>303</v>
      </c>
      <c r="B77" s="169" t="s">
        <v>304</v>
      </c>
      <c r="C77" s="163">
        <f>'1.1.A.sz.mell. (2)'!C77+'1.2.A.sz.mell. (2)'!C77</f>
        <v>0</v>
      </c>
    </row>
    <row r="78" spans="1:3" s="164" customFormat="1" ht="12" customHeight="1" thickBot="1">
      <c r="A78" s="171" t="s">
        <v>305</v>
      </c>
      <c r="B78" s="172" t="s">
        <v>435</v>
      </c>
      <c r="C78" s="163"/>
    </row>
    <row r="79" spans="1:3" s="164" customFormat="1" ht="12" customHeight="1" thickBot="1">
      <c r="A79" s="180" t="s">
        <v>307</v>
      </c>
      <c r="B79" s="173" t="s">
        <v>308</v>
      </c>
      <c r="C79" s="163">
        <f>'1.1.A.sz.mell. (2)'!C79+'1.2.A.sz.mell. (2)'!C79</f>
        <v>0</v>
      </c>
    </row>
    <row r="80" spans="1:3" s="164" customFormat="1" ht="12" customHeight="1" thickBot="1">
      <c r="A80" s="182" t="s">
        <v>309</v>
      </c>
      <c r="B80" s="166" t="s">
        <v>310</v>
      </c>
      <c r="C80" s="163">
        <f>'1.1.A.sz.mell. (2)'!C80+'1.2.A.sz.mell. (2)'!C80</f>
        <v>0</v>
      </c>
    </row>
    <row r="81" spans="1:3" s="164" customFormat="1" ht="12" customHeight="1" thickBot="1">
      <c r="A81" s="183" t="s">
        <v>311</v>
      </c>
      <c r="B81" s="169" t="s">
        <v>312</v>
      </c>
      <c r="C81" s="163">
        <f>'1.1.A.sz.mell. (2)'!C81+'1.2.A.sz.mell. (2)'!C81</f>
        <v>0</v>
      </c>
    </row>
    <row r="82" spans="1:3" s="164" customFormat="1" ht="12" customHeight="1" thickBot="1">
      <c r="A82" s="183" t="s">
        <v>313</v>
      </c>
      <c r="B82" s="169" t="s">
        <v>314</v>
      </c>
      <c r="C82" s="163">
        <f>'1.1.A.sz.mell. (2)'!C82+'1.2.A.sz.mell. (2)'!C82</f>
        <v>0</v>
      </c>
    </row>
    <row r="83" spans="1:3" s="164" customFormat="1" ht="12" customHeight="1" thickBot="1">
      <c r="A83" s="184" t="s">
        <v>315</v>
      </c>
      <c r="B83" s="172" t="s">
        <v>316</v>
      </c>
      <c r="C83" s="163">
        <f>'1.1.A.sz.mell. (2)'!C83+'1.2.A.sz.mell. (2)'!C83</f>
        <v>0</v>
      </c>
    </row>
    <row r="84" spans="1:3" s="164" customFormat="1" ht="13.5" customHeight="1" thickBot="1">
      <c r="A84" s="180" t="s">
        <v>317</v>
      </c>
      <c r="B84" s="173" t="s">
        <v>318</v>
      </c>
      <c r="C84" s="163">
        <f>'1.1.A.sz.mell. (2)'!C84+'1.2.A.sz.mell. (2)'!C84</f>
        <v>0</v>
      </c>
    </row>
    <row r="85" spans="1:3" s="164" customFormat="1" ht="15.75" customHeight="1" thickBot="1">
      <c r="A85" s="180" t="s">
        <v>319</v>
      </c>
      <c r="B85" s="186" t="s">
        <v>320</v>
      </c>
      <c r="C85" s="163">
        <f>'1.1.A.sz.mell. (2)'!C85+'1.2.A.sz.mell. (2)'!C85</f>
        <v>33503900</v>
      </c>
    </row>
    <row r="86" spans="1:3" s="164" customFormat="1" ht="16.5" customHeight="1" thickBot="1">
      <c r="A86" s="187" t="s">
        <v>321</v>
      </c>
      <c r="B86" s="188" t="s">
        <v>322</v>
      </c>
      <c r="C86" s="163">
        <f>'1.1.A.sz.mell. (2)'!C86+'1.2.A.sz.mell. (2)'!C86</f>
        <v>286453150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40" customFormat="1" ht="12" customHeight="1" thickBot="1">
      <c r="A91" s="9">
        <v>1</v>
      </c>
      <c r="B91" s="10">
        <v>2</v>
      </c>
      <c r="C91" s="11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SUM(C93:C97)</f>
        <v>124316731</v>
      </c>
    </row>
    <row r="93" spans="1:3" s="192" customFormat="1" ht="12" customHeight="1" thickBot="1">
      <c r="A93" s="193" t="s">
        <v>84</v>
      </c>
      <c r="B93" s="194" t="s">
        <v>43</v>
      </c>
      <c r="C93" s="195">
        <f>'1.1.A.sz.mell. (2)'!C93+'1.2.A.sz.mell. (2)'!C93</f>
        <v>47032249</v>
      </c>
    </row>
    <row r="94" spans="1:3" s="192" customFormat="1" ht="12" customHeight="1" thickBot="1">
      <c r="A94" s="168" t="s">
        <v>85</v>
      </c>
      <c r="B94" s="196" t="s">
        <v>138</v>
      </c>
      <c r="C94" s="195">
        <f>'1.1.A.sz.mell. (2)'!C94+'1.2.A.sz.mell. (2)'!C94</f>
        <v>7284245</v>
      </c>
    </row>
    <row r="95" spans="1:3" s="192" customFormat="1" ht="12" customHeight="1" thickBot="1">
      <c r="A95" s="168" t="s">
        <v>86</v>
      </c>
      <c r="B95" s="196" t="s">
        <v>108</v>
      </c>
      <c r="C95" s="195">
        <f>'1.1.A.sz.mell. (2)'!C95+'1.2.A.sz.mell. (2)'!C95</f>
        <v>45767501</v>
      </c>
    </row>
    <row r="96" spans="1:3" s="192" customFormat="1" ht="12" customHeight="1" thickBot="1">
      <c r="A96" s="168" t="s">
        <v>87</v>
      </c>
      <c r="B96" s="197" t="s">
        <v>139</v>
      </c>
      <c r="C96" s="195">
        <f>'1.1.A.sz.mell. (2)'!C96+'1.2.A.sz.mell. (2)'!C96</f>
        <v>7350000</v>
      </c>
    </row>
    <row r="97" spans="1:3" s="192" customFormat="1" ht="12" customHeight="1" thickBot="1">
      <c r="A97" s="168" t="s">
        <v>98</v>
      </c>
      <c r="B97" s="198" t="s">
        <v>140</v>
      </c>
      <c r="C97" s="195">
        <f>'1.1.A.sz.mell. (2)'!C97+'1.2.A.sz.mell. (2)'!C97</f>
        <v>16882736</v>
      </c>
    </row>
    <row r="98" spans="1:3" s="192" customFormat="1" ht="12" customHeight="1" thickBot="1">
      <c r="A98" s="168" t="s">
        <v>88</v>
      </c>
      <c r="B98" s="196" t="s">
        <v>323</v>
      </c>
      <c r="C98" s="195">
        <f>'1.1.A.sz.mell. (2)'!C98+'1.2.A.sz.mell. (2)'!C98</f>
        <v>180049</v>
      </c>
    </row>
    <row r="99" spans="1:3" s="192" customFormat="1" ht="12" customHeight="1" thickBot="1">
      <c r="A99" s="168" t="s">
        <v>89</v>
      </c>
      <c r="B99" s="199" t="s">
        <v>324</v>
      </c>
      <c r="C99" s="195">
        <f>'1.1.A.sz.mell. (2)'!C99+'1.2.A.sz.mell. (2)'!C99</f>
        <v>0</v>
      </c>
    </row>
    <row r="100" spans="1:3" s="192" customFormat="1" ht="12" customHeight="1" thickBot="1">
      <c r="A100" s="168" t="s">
        <v>99</v>
      </c>
      <c r="B100" s="200" t="s">
        <v>325</v>
      </c>
      <c r="C100" s="195">
        <f>'1.1.A.sz.mell. (2)'!C100+'1.2.A.sz.mell. (2)'!C100</f>
        <v>0</v>
      </c>
    </row>
    <row r="101" spans="1:3" s="192" customFormat="1" ht="12" customHeight="1" thickBot="1">
      <c r="A101" s="168" t="s">
        <v>100</v>
      </c>
      <c r="B101" s="200" t="s">
        <v>326</v>
      </c>
      <c r="C101" s="195">
        <f>'1.1.A.sz.mell. (2)'!C101+'1.2.A.sz.mell. (2)'!C101</f>
        <v>0</v>
      </c>
    </row>
    <row r="102" spans="1:3" s="192" customFormat="1" ht="12" customHeight="1" thickBot="1">
      <c r="A102" s="168" t="s">
        <v>101</v>
      </c>
      <c r="B102" s="199" t="s">
        <v>327</v>
      </c>
      <c r="C102" s="195">
        <f>'1.1.A.sz.mell. (2)'!C102+'1.2.A.sz.mell. (2)'!C102</f>
        <v>11710590</v>
      </c>
    </row>
    <row r="103" spans="1:3" s="192" customFormat="1" ht="12" customHeight="1" thickBot="1">
      <c r="A103" s="168" t="s">
        <v>102</v>
      </c>
      <c r="B103" s="199" t="s">
        <v>328</v>
      </c>
      <c r="C103" s="195">
        <f>'1.1.A.sz.mell. (2)'!C103+'1.2.A.sz.mell. (2)'!C103</f>
        <v>0</v>
      </c>
    </row>
    <row r="104" spans="1:3" s="192" customFormat="1" ht="12" customHeight="1" thickBot="1">
      <c r="A104" s="168" t="s">
        <v>104</v>
      </c>
      <c r="B104" s="200" t="s">
        <v>329</v>
      </c>
      <c r="C104" s="195">
        <f>'1.1.A.sz.mell. (2)'!C104+'1.2.A.sz.mell. (2)'!C104</f>
        <v>0</v>
      </c>
    </row>
    <row r="105" spans="1:3" s="192" customFormat="1" ht="12" customHeight="1" thickBot="1">
      <c r="A105" s="201" t="s">
        <v>141</v>
      </c>
      <c r="B105" s="202" t="s">
        <v>330</v>
      </c>
      <c r="C105" s="195">
        <f>'1.1.A.sz.mell. (2)'!C105+'1.2.A.sz.mell. (2)'!C105</f>
        <v>0</v>
      </c>
    </row>
    <row r="106" spans="1:3" s="192" customFormat="1" ht="12" customHeight="1" thickBot="1">
      <c r="A106" s="168" t="s">
        <v>331</v>
      </c>
      <c r="B106" s="202" t="s">
        <v>332</v>
      </c>
      <c r="C106" s="195">
        <f>'1.1.A.sz.mell. (2)'!C106+'1.2.A.sz.mell. (2)'!C106</f>
        <v>0</v>
      </c>
    </row>
    <row r="107" spans="1:3" s="192" customFormat="1" ht="12" customHeight="1" thickBot="1">
      <c r="A107" s="203" t="s">
        <v>333</v>
      </c>
      <c r="B107" s="204" t="s">
        <v>334</v>
      </c>
      <c r="C107" s="195">
        <f>'1.1.A.sz.mell. (2)'!C107+'1.2.A.sz.mell. (2)'!C107</f>
        <v>4992097</v>
      </c>
    </row>
    <row r="108" spans="1:3" s="192" customFormat="1" ht="12" customHeight="1" thickBot="1">
      <c r="A108" s="161" t="s">
        <v>14</v>
      </c>
      <c r="B108" s="206" t="s">
        <v>415</v>
      </c>
      <c r="C108" s="195">
        <f>'1.1.A.sz.mell. (2)'!C108+'1.2.A.sz.mell. (2)'!C108</f>
        <v>103115652</v>
      </c>
    </row>
    <row r="109" spans="1:3" s="192" customFormat="1" ht="12" customHeight="1" thickBot="1">
      <c r="A109" s="165" t="s">
        <v>90</v>
      </c>
      <c r="B109" s="196" t="s">
        <v>172</v>
      </c>
      <c r="C109" s="195">
        <f>'1.1.A.sz.mell. (2)'!C109+'1.2.A.sz.mell. (2)'!C109</f>
        <v>3484880</v>
      </c>
    </row>
    <row r="110" spans="1:3" s="192" customFormat="1" ht="12" customHeight="1" thickBot="1">
      <c r="A110" s="165" t="s">
        <v>91</v>
      </c>
      <c r="B110" s="207" t="s">
        <v>335</v>
      </c>
      <c r="C110" s="195">
        <f>'1.1.A.sz.mell. (2)'!C110+'1.2.A.sz.mell. (2)'!C110</f>
        <v>0</v>
      </c>
    </row>
    <row r="111" spans="1:3" s="192" customFormat="1" ht="12" customHeight="1" thickBot="1">
      <c r="A111" s="165" t="s">
        <v>92</v>
      </c>
      <c r="B111" s="207" t="s">
        <v>142</v>
      </c>
      <c r="C111" s="195">
        <f>'1.1.A.sz.mell. (2)'!C111+'1.2.A.sz.mell. (2)'!C111</f>
        <v>99630772</v>
      </c>
    </row>
    <row r="112" spans="1:3" s="192" customFormat="1" ht="12" customHeight="1" thickBot="1">
      <c r="A112" s="165" t="s">
        <v>93</v>
      </c>
      <c r="B112" s="207" t="s">
        <v>336</v>
      </c>
      <c r="C112" s="195">
        <f>'1.1.A.sz.mell. (2)'!C112+'1.2.A.sz.mell. (2)'!C112</f>
        <v>0</v>
      </c>
    </row>
    <row r="113" spans="1:3" s="192" customFormat="1" ht="12" customHeight="1" thickBot="1">
      <c r="A113" s="165" t="s">
        <v>94</v>
      </c>
      <c r="B113" s="209" t="s">
        <v>174</v>
      </c>
      <c r="C113" s="195">
        <f>'1.1.A.sz.mell. (2)'!C113+'1.2.A.sz.mell. (2)'!C113</f>
        <v>0</v>
      </c>
    </row>
    <row r="114" spans="1:3" s="192" customFormat="1" ht="12" customHeight="1" thickBot="1">
      <c r="A114" s="165" t="s">
        <v>103</v>
      </c>
      <c r="B114" s="210" t="s">
        <v>337</v>
      </c>
      <c r="C114" s="195">
        <f>'1.1.A.sz.mell. (2)'!C114+'1.2.A.sz.mell. (2)'!C114</f>
        <v>0</v>
      </c>
    </row>
    <row r="115" spans="1:3" s="192" customFormat="1" ht="12" customHeight="1" thickBot="1">
      <c r="A115" s="165" t="s">
        <v>105</v>
      </c>
      <c r="B115" s="211" t="s">
        <v>338</v>
      </c>
      <c r="C115" s="195">
        <f>'1.1.A.sz.mell. (2)'!C115+'1.2.A.sz.mell. (2)'!C115</f>
        <v>0</v>
      </c>
    </row>
    <row r="116" spans="1:3" s="192" customFormat="1" ht="12.75" thickBot="1">
      <c r="A116" s="165" t="s">
        <v>143</v>
      </c>
      <c r="B116" s="200" t="s">
        <v>326</v>
      </c>
      <c r="C116" s="195">
        <f>'1.1.A.sz.mell. (2)'!C116+'1.2.A.sz.mell. (2)'!C116</f>
        <v>0</v>
      </c>
    </row>
    <row r="117" spans="1:3" s="192" customFormat="1" ht="12" customHeight="1" thickBot="1">
      <c r="A117" s="165" t="s">
        <v>144</v>
      </c>
      <c r="B117" s="200" t="s">
        <v>339</v>
      </c>
      <c r="C117" s="195">
        <f>'1.1.A.sz.mell. (2)'!C117+'1.2.A.sz.mell. (2)'!C117</f>
        <v>0</v>
      </c>
    </row>
    <row r="118" spans="1:3" s="192" customFormat="1" ht="12" customHeight="1" thickBot="1">
      <c r="A118" s="165" t="s">
        <v>145</v>
      </c>
      <c r="B118" s="200" t="s">
        <v>340</v>
      </c>
      <c r="C118" s="195">
        <f>'1.1.A.sz.mell. (2)'!C118+'1.2.A.sz.mell. (2)'!C118</f>
        <v>0</v>
      </c>
    </row>
    <row r="119" spans="1:3" s="192" customFormat="1" ht="12" customHeight="1" thickBot="1">
      <c r="A119" s="165" t="s">
        <v>341</v>
      </c>
      <c r="B119" s="200" t="s">
        <v>329</v>
      </c>
      <c r="C119" s="195">
        <f>'1.1.A.sz.mell. (2)'!C119+'1.2.A.sz.mell. (2)'!C119</f>
        <v>0</v>
      </c>
    </row>
    <row r="120" spans="1:3" s="192" customFormat="1" ht="12" customHeight="1" thickBot="1">
      <c r="A120" s="165" t="s">
        <v>342</v>
      </c>
      <c r="B120" s="200" t="s">
        <v>343</v>
      </c>
      <c r="C120" s="195">
        <f>'1.1.A.sz.mell. (2)'!C120+'1.2.A.sz.mell. (2)'!C120</f>
        <v>0</v>
      </c>
    </row>
    <row r="121" spans="1:3" s="192" customFormat="1" ht="12.75" thickBot="1">
      <c r="A121" s="201" t="s">
        <v>344</v>
      </c>
      <c r="B121" s="200" t="s">
        <v>345</v>
      </c>
      <c r="C121" s="195">
        <f>'1.1.A.sz.mell. (2)'!C121+'1.2.A.sz.mell. (2)'!C121</f>
        <v>0</v>
      </c>
    </row>
    <row r="122" spans="1:3" s="192" customFormat="1" ht="12" customHeight="1" thickBot="1">
      <c r="A122" s="161" t="s">
        <v>15</v>
      </c>
      <c r="B122" s="213" t="s">
        <v>346</v>
      </c>
      <c r="C122" s="195">
        <f>'1.1.A.sz.mell. (2)'!C122+'1.2.A.sz.mell. (2)'!C122</f>
        <v>5814244</v>
      </c>
    </row>
    <row r="123" spans="1:3" s="192" customFormat="1" ht="12" customHeight="1" thickBot="1">
      <c r="A123" s="165" t="s">
        <v>73</v>
      </c>
      <c r="B123" s="214" t="s">
        <v>50</v>
      </c>
      <c r="C123" s="195">
        <f>'1.1.A.sz.mell. (2)'!C123+'1.2.A.sz.mell. (2)'!C123</f>
        <v>5814244</v>
      </c>
    </row>
    <row r="124" spans="1:3" s="192" customFormat="1" ht="12" customHeight="1" thickBot="1">
      <c r="A124" s="171" t="s">
        <v>74</v>
      </c>
      <c r="B124" s="207" t="s">
        <v>51</v>
      </c>
      <c r="C124" s="195">
        <f>'1.1.A.sz.mell. (2)'!C124+'1.2.A.sz.mell. (2)'!C124</f>
        <v>0</v>
      </c>
    </row>
    <row r="125" spans="1:3" s="192" customFormat="1" ht="12" customHeight="1" thickBot="1">
      <c r="A125" s="161" t="s">
        <v>16</v>
      </c>
      <c r="B125" s="213" t="s">
        <v>347</v>
      </c>
      <c r="C125" s="195">
        <f>'1.1.A.sz.mell. (2)'!C125+'1.2.A.sz.mell. (2)'!C125</f>
        <v>233246627</v>
      </c>
    </row>
    <row r="126" spans="1:3" s="192" customFormat="1" ht="12" customHeight="1" thickBot="1">
      <c r="A126" s="161" t="s">
        <v>17</v>
      </c>
      <c r="B126" s="213" t="s">
        <v>348</v>
      </c>
      <c r="C126" s="195">
        <f>'1.1.A.sz.mell. (2)'!C126+'1.2.A.sz.mell. (2)'!C126</f>
        <v>0</v>
      </c>
    </row>
    <row r="127" spans="1:3" s="192" customFormat="1" ht="12" customHeight="1" thickBot="1">
      <c r="A127" s="165" t="s">
        <v>77</v>
      </c>
      <c r="B127" s="214" t="s">
        <v>349</v>
      </c>
      <c r="C127" s="195">
        <f>'1.1.A.sz.mell. (2)'!C127+'1.2.A.sz.mell. (2)'!C127</f>
        <v>0</v>
      </c>
    </row>
    <row r="128" spans="1:3" s="192" customFormat="1" ht="12" customHeight="1" thickBot="1">
      <c r="A128" s="165" t="s">
        <v>78</v>
      </c>
      <c r="B128" s="214" t="s">
        <v>350</v>
      </c>
      <c r="C128" s="195">
        <f>'1.1.A.sz.mell. (2)'!C128+'1.2.A.sz.mell. (2)'!C128</f>
        <v>0</v>
      </c>
    </row>
    <row r="129" spans="1:3" s="192" customFormat="1" ht="12" customHeight="1" thickBot="1">
      <c r="A129" s="201" t="s">
        <v>79</v>
      </c>
      <c r="B129" s="215" t="s">
        <v>351</v>
      </c>
      <c r="C129" s="195">
        <f>'1.1.A.sz.mell. (2)'!C129+'1.2.A.sz.mell. (2)'!C129</f>
        <v>0</v>
      </c>
    </row>
    <row r="130" spans="1:3" s="192" customFormat="1" ht="12" customHeight="1" thickBot="1">
      <c r="A130" s="161" t="s">
        <v>18</v>
      </c>
      <c r="B130" s="213" t="s">
        <v>352</v>
      </c>
      <c r="C130" s="195">
        <f>'1.1.A.sz.mell. (2)'!C130+'1.2.A.sz.mell. (2)'!C130</f>
        <v>0</v>
      </c>
    </row>
    <row r="131" spans="1:3" s="192" customFormat="1" ht="12" customHeight="1" thickBot="1">
      <c r="A131" s="165" t="s">
        <v>80</v>
      </c>
      <c r="B131" s="214" t="s">
        <v>353</v>
      </c>
      <c r="C131" s="195">
        <f>'1.1.A.sz.mell. (2)'!C131+'1.2.A.sz.mell. (2)'!C131</f>
        <v>0</v>
      </c>
    </row>
    <row r="132" spans="1:3" s="192" customFormat="1" ht="12" customHeight="1" thickBot="1">
      <c r="A132" s="165" t="s">
        <v>81</v>
      </c>
      <c r="B132" s="214" t="s">
        <v>354</v>
      </c>
      <c r="C132" s="195">
        <f>'1.1.A.sz.mell. (2)'!C132+'1.2.A.sz.mell. (2)'!C132</f>
        <v>0</v>
      </c>
    </row>
    <row r="133" spans="1:3" s="192" customFormat="1" ht="12" customHeight="1" thickBot="1">
      <c r="A133" s="165" t="s">
        <v>257</v>
      </c>
      <c r="B133" s="214" t="s">
        <v>355</v>
      </c>
      <c r="C133" s="195">
        <f>'1.1.A.sz.mell. (2)'!C133+'1.2.A.sz.mell. (2)'!C133</f>
        <v>0</v>
      </c>
    </row>
    <row r="134" spans="1:3" s="192" customFormat="1" ht="12" customHeight="1" thickBot="1">
      <c r="A134" s="201" t="s">
        <v>259</v>
      </c>
      <c r="B134" s="215" t="s">
        <v>356</v>
      </c>
      <c r="C134" s="195">
        <f>'1.1.A.sz.mell. (2)'!C134+'1.2.A.sz.mell. (2)'!C134</f>
        <v>0</v>
      </c>
    </row>
    <row r="135" spans="1:3" s="192" customFormat="1" ht="12" customHeight="1" thickBot="1">
      <c r="A135" s="161" t="s">
        <v>19</v>
      </c>
      <c r="B135" s="213" t="s">
        <v>357</v>
      </c>
      <c r="C135" s="195">
        <f>'1.1.A.sz.mell. (2)'!C135+'1.2.A.sz.mell. (2)'!C135</f>
        <v>53206523</v>
      </c>
    </row>
    <row r="136" spans="1:3" s="192" customFormat="1" ht="12" customHeight="1" thickBot="1">
      <c r="A136" s="165" t="s">
        <v>82</v>
      </c>
      <c r="B136" s="214" t="s">
        <v>358</v>
      </c>
      <c r="C136" s="195">
        <f>'1.1.A.sz.mell. (2)'!C136+'1.2.A.sz.mell. (2)'!C136</f>
        <v>0</v>
      </c>
    </row>
    <row r="137" spans="1:3" s="192" customFormat="1" ht="12" customHeight="1" thickBot="1">
      <c r="A137" s="165" t="s">
        <v>83</v>
      </c>
      <c r="B137" s="214" t="s">
        <v>359</v>
      </c>
      <c r="C137" s="195">
        <f>'1.1.A.sz.mell. (2)'!C137+'1.2.A.sz.mell. (2)'!C137</f>
        <v>2445881</v>
      </c>
    </row>
    <row r="138" spans="1:3" s="192" customFormat="1" ht="12" customHeight="1" thickBot="1">
      <c r="A138" s="165" t="s">
        <v>266</v>
      </c>
      <c r="B138" s="214" t="s">
        <v>360</v>
      </c>
      <c r="C138" s="195">
        <f>'1.1.A.sz.mell. (2)'!C138+'1.2.A.sz.mell. (2)'!C138</f>
        <v>2628658</v>
      </c>
    </row>
    <row r="139" spans="1:3" s="192" customFormat="1" ht="12" customHeight="1" thickBot="1">
      <c r="A139" s="165" t="s">
        <v>268</v>
      </c>
      <c r="B139" s="196" t="s">
        <v>361</v>
      </c>
      <c r="C139" s="195">
        <f>'1.1.A.sz.mell. (2)'!C139+'1.2.A.sz.mell. (2)'!C139</f>
        <v>0</v>
      </c>
    </row>
    <row r="140" spans="1:3" s="192" customFormat="1" ht="12" customHeight="1" thickBot="1">
      <c r="A140" s="201" t="s">
        <v>434</v>
      </c>
      <c r="B140" s="214" t="s">
        <v>430</v>
      </c>
      <c r="C140" s="195">
        <f>'1.1.A.sz.mell. (2)'!C140+'1.2.A.sz.mell. (2)'!C140</f>
        <v>48131984</v>
      </c>
    </row>
    <row r="141" spans="1:3" s="192" customFormat="1" ht="12" customHeight="1" thickBot="1">
      <c r="A141" s="161" t="s">
        <v>20</v>
      </c>
      <c r="B141" s="304" t="s">
        <v>362</v>
      </c>
      <c r="C141" s="195">
        <f>'1.1.A.sz.mell. (2)'!C141+'1.2.A.sz.mell. (2)'!C141</f>
        <v>0</v>
      </c>
    </row>
    <row r="142" spans="1:3" s="192" customFormat="1" ht="12" customHeight="1" thickBot="1">
      <c r="A142" s="165" t="s">
        <v>136</v>
      </c>
      <c r="B142" s="214" t="s">
        <v>363</v>
      </c>
      <c r="C142" s="195">
        <f>'1.1.A.sz.mell. (2)'!C142+'1.2.A.sz.mell. (2)'!C142</f>
        <v>0</v>
      </c>
    </row>
    <row r="143" spans="1:3" s="192" customFormat="1" ht="12" customHeight="1" thickBot="1">
      <c r="A143" s="165" t="s">
        <v>137</v>
      </c>
      <c r="B143" s="214" t="s">
        <v>364</v>
      </c>
      <c r="C143" s="195">
        <f>'1.1.A.sz.mell. (2)'!C143+'1.2.A.sz.mell. (2)'!C143</f>
        <v>0</v>
      </c>
    </row>
    <row r="144" spans="1:3" s="192" customFormat="1" ht="12" customHeight="1" thickBot="1">
      <c r="A144" s="165" t="s">
        <v>173</v>
      </c>
      <c r="B144" s="214" t="s">
        <v>365</v>
      </c>
      <c r="C144" s="195">
        <f>'1.1.A.sz.mell. (2)'!C144+'1.2.A.sz.mell. (2)'!C144</f>
        <v>0</v>
      </c>
    </row>
    <row r="145" spans="1:3" s="192" customFormat="1" ht="12" customHeight="1" thickBot="1">
      <c r="A145" s="165" t="s">
        <v>274</v>
      </c>
      <c r="B145" s="214" t="s">
        <v>366</v>
      </c>
      <c r="C145" s="195"/>
    </row>
    <row r="146" spans="1:9" s="192" customFormat="1" ht="15" customHeight="1" thickBot="1">
      <c r="A146" s="161" t="s">
        <v>21</v>
      </c>
      <c r="B146" s="213" t="s">
        <v>367</v>
      </c>
      <c r="C146" s="195">
        <f>'1.1.A.sz.mell. (2)'!C146+'1.2.A.sz.mell. (2)'!C145</f>
        <v>53206523</v>
      </c>
      <c r="F146" s="217"/>
      <c r="G146" s="218"/>
      <c r="H146" s="218"/>
      <c r="I146" s="218"/>
    </row>
    <row r="147" spans="1:3" s="164" customFormat="1" ht="12.75" customHeight="1" thickBot="1">
      <c r="A147" s="219" t="s">
        <v>22</v>
      </c>
      <c r="B147" s="127" t="s">
        <v>368</v>
      </c>
      <c r="C147" s="195">
        <f>'1.1.A.sz.mell. (2)'!C147+'1.2.A.sz.mell. (2)'!C146</f>
        <v>286453150</v>
      </c>
    </row>
    <row r="148" s="192" customFormat="1" ht="7.5" customHeight="1">
      <c r="C148" s="220"/>
    </row>
    <row r="149" spans="1:3" s="192" customFormat="1" ht="12">
      <c r="A149" s="427" t="s">
        <v>369</v>
      </c>
      <c r="B149" s="427"/>
      <c r="C149" s="427"/>
    </row>
    <row r="150" spans="1:3" s="192" customFormat="1" ht="15" customHeight="1" thickBot="1">
      <c r="A150" s="428" t="s">
        <v>117</v>
      </c>
      <c r="B150" s="428"/>
      <c r="C150" s="112" t="s">
        <v>9</v>
      </c>
    </row>
    <row r="151" spans="1:4" s="192" customFormat="1" ht="26.25" customHeight="1" thickBot="1">
      <c r="A151" s="161">
        <v>1</v>
      </c>
      <c r="B151" s="206" t="s">
        <v>370</v>
      </c>
      <c r="C151" s="163">
        <f>C62-C125</f>
        <v>19702623</v>
      </c>
      <c r="D151" s="221"/>
    </row>
    <row r="152" spans="1:3" s="192" customFormat="1" ht="27.75" customHeight="1" thickBot="1">
      <c r="A152" s="161" t="s">
        <v>14</v>
      </c>
      <c r="B152" s="206" t="s">
        <v>371</v>
      </c>
      <c r="C152" s="163">
        <f>C85-C146</f>
        <v>-19702623</v>
      </c>
    </row>
  </sheetData>
  <sheetProtection/>
  <mergeCells count="8">
    <mergeCell ref="A149:C149"/>
    <mergeCell ref="A150:B150"/>
    <mergeCell ref="A1:C1"/>
    <mergeCell ref="A2:C2"/>
    <mergeCell ref="A3:C3"/>
    <mergeCell ref="A4:B4"/>
    <mergeCell ref="A88:C88"/>
    <mergeCell ref="A89:B89"/>
  </mergeCells>
  <printOptions/>
  <pageMargins left="0.7874015748031497" right="0.7874015748031497" top="0.1968503937007874" bottom="0.38" header="0.15748031496062992" footer="0.2755905511811024"/>
  <pageSetup fitToHeight="2" fitToWidth="3" horizontalDpi="600" verticalDpi="600" orientation="portrait" paperSize="9" scale="74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4.125" style="128" customWidth="1"/>
    <col min="3" max="3" width="37.0039062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546</v>
      </c>
      <c r="B1" s="430"/>
      <c r="C1" s="430"/>
      <c r="D1" s="135"/>
      <c r="E1" s="135"/>
      <c r="F1" s="135"/>
    </row>
    <row r="2" spans="1:6" ht="15.75">
      <c r="A2" s="435" t="s">
        <v>528</v>
      </c>
      <c r="B2" s="436"/>
      <c r="C2" s="436"/>
      <c r="D2" s="436"/>
      <c r="E2" s="436"/>
      <c r="F2" s="436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+C8+C9+C10+C11+C12+C13</f>
        <v>81985674</v>
      </c>
    </row>
    <row r="8" spans="1:3" s="164" customFormat="1" ht="12" customHeight="1">
      <c r="A8" s="165" t="s">
        <v>84</v>
      </c>
      <c r="B8" s="166" t="s">
        <v>208</v>
      </c>
      <c r="C8" s="167">
        <v>20921964</v>
      </c>
    </row>
    <row r="9" spans="1:3" s="164" customFormat="1" ht="12" customHeight="1">
      <c r="A9" s="168" t="s">
        <v>85</v>
      </c>
      <c r="B9" s="169" t="s">
        <v>209</v>
      </c>
      <c r="C9" s="170">
        <v>29160750</v>
      </c>
    </row>
    <row r="10" spans="1:3" s="164" customFormat="1" ht="12" customHeight="1">
      <c r="A10" s="168" t="s">
        <v>86</v>
      </c>
      <c r="B10" s="169" t="s">
        <v>210</v>
      </c>
      <c r="C10" s="170">
        <v>18914649</v>
      </c>
    </row>
    <row r="11" spans="1:3" s="164" customFormat="1" ht="12" customHeight="1">
      <c r="A11" s="168" t="s">
        <v>87</v>
      </c>
      <c r="B11" s="169" t="s">
        <v>211</v>
      </c>
      <c r="C11" s="170">
        <v>2042480</v>
      </c>
    </row>
    <row r="12" spans="1:3" s="164" customFormat="1" ht="12" customHeight="1">
      <c r="A12" s="168" t="s">
        <v>109</v>
      </c>
      <c r="B12" s="169" t="s">
        <v>212</v>
      </c>
      <c r="C12" s="170"/>
    </row>
    <row r="13" spans="1:3" s="164" customFormat="1" ht="12" customHeight="1" thickBot="1">
      <c r="A13" s="171" t="s">
        <v>88</v>
      </c>
      <c r="B13" s="172" t="s">
        <v>213</v>
      </c>
      <c r="C13" s="170">
        <v>10945831</v>
      </c>
    </row>
    <row r="14" spans="1:3" s="164" customFormat="1" ht="12" customHeight="1" thickBot="1">
      <c r="A14" s="161" t="s">
        <v>14</v>
      </c>
      <c r="B14" s="173" t="s">
        <v>214</v>
      </c>
      <c r="C14" s="163">
        <f>+C15+C16+C17+C18+C19</f>
        <v>6234780</v>
      </c>
    </row>
    <row r="15" spans="1:3" s="164" customFormat="1" ht="12" customHeight="1">
      <c r="A15" s="165" t="s">
        <v>90</v>
      </c>
      <c r="B15" s="166" t="s">
        <v>215</v>
      </c>
      <c r="C15" s="167"/>
    </row>
    <row r="16" spans="1:3" s="164" customFormat="1" ht="12" customHeight="1">
      <c r="A16" s="168" t="s">
        <v>91</v>
      </c>
      <c r="B16" s="169" t="s">
        <v>216</v>
      </c>
      <c r="C16" s="170"/>
    </row>
    <row r="17" spans="1:3" s="164" customFormat="1" ht="12" customHeight="1">
      <c r="A17" s="168" t="s">
        <v>92</v>
      </c>
      <c r="B17" s="169" t="s">
        <v>217</v>
      </c>
      <c r="C17" s="170"/>
    </row>
    <row r="18" spans="1:3" s="164" customFormat="1" ht="12" customHeight="1">
      <c r="A18" s="168" t="s">
        <v>93</v>
      </c>
      <c r="B18" s="169" t="s">
        <v>218</v>
      </c>
      <c r="C18" s="170"/>
    </row>
    <row r="19" spans="1:3" s="164" customFormat="1" ht="12" customHeight="1">
      <c r="A19" s="168" t="s">
        <v>94</v>
      </c>
      <c r="B19" s="169" t="s">
        <v>219</v>
      </c>
      <c r="C19" s="170">
        <v>6234780</v>
      </c>
    </row>
    <row r="20" spans="1:3" s="164" customFormat="1" ht="12" customHeight="1" thickBot="1">
      <c r="A20" s="171" t="s">
        <v>103</v>
      </c>
      <c r="B20" s="172" t="s">
        <v>220</v>
      </c>
      <c r="C20" s="174"/>
    </row>
    <row r="21" spans="1:3" s="164" customFormat="1" ht="12" customHeight="1" thickBot="1">
      <c r="A21" s="161" t="s">
        <v>15</v>
      </c>
      <c r="B21" s="162" t="s">
        <v>221</v>
      </c>
      <c r="C21" s="163">
        <f>+C22+C23+C24+C25+C26</f>
        <v>70383436</v>
      </c>
    </row>
    <row r="22" spans="1:3" s="164" customFormat="1" ht="12" customHeight="1">
      <c r="A22" s="165" t="s">
        <v>73</v>
      </c>
      <c r="B22" s="166" t="s">
        <v>222</v>
      </c>
      <c r="C22" s="167">
        <v>70383436</v>
      </c>
    </row>
    <row r="23" spans="1:3" s="164" customFormat="1" ht="12" customHeight="1">
      <c r="A23" s="168" t="s">
        <v>74</v>
      </c>
      <c r="B23" s="169" t="s">
        <v>223</v>
      </c>
      <c r="C23" s="170"/>
    </row>
    <row r="24" spans="1:3" s="164" customFormat="1" ht="12" customHeight="1">
      <c r="A24" s="168" t="s">
        <v>75</v>
      </c>
      <c r="B24" s="169" t="s">
        <v>224</v>
      </c>
      <c r="C24" s="170"/>
    </row>
    <row r="25" spans="1:3" s="164" customFormat="1" ht="12" customHeight="1">
      <c r="A25" s="168" t="s">
        <v>76</v>
      </c>
      <c r="B25" s="169" t="s">
        <v>225</v>
      </c>
      <c r="C25" s="170"/>
    </row>
    <row r="26" spans="1:3" s="164" customFormat="1" ht="12" customHeight="1">
      <c r="A26" s="168" t="s">
        <v>126</v>
      </c>
      <c r="B26" s="169" t="s">
        <v>226</v>
      </c>
      <c r="C26" s="170"/>
    </row>
    <row r="27" spans="1:3" s="164" customFormat="1" ht="12" customHeight="1" thickBot="1">
      <c r="A27" s="171" t="s">
        <v>127</v>
      </c>
      <c r="B27" s="172" t="s">
        <v>227</v>
      </c>
      <c r="C27" s="174"/>
    </row>
    <row r="28" spans="1:3" s="164" customFormat="1" ht="12" customHeight="1" thickBot="1">
      <c r="A28" s="161" t="s">
        <v>128</v>
      </c>
      <c r="B28" s="162" t="s">
        <v>228</v>
      </c>
      <c r="C28" s="175">
        <f>+C29+C32+C33+C34</f>
        <v>33550000</v>
      </c>
    </row>
    <row r="29" spans="1:3" s="164" customFormat="1" ht="12" customHeight="1">
      <c r="A29" s="165" t="s">
        <v>229</v>
      </c>
      <c r="B29" s="166" t="s">
        <v>230</v>
      </c>
      <c r="C29" s="176">
        <f>C30+C31</f>
        <v>29400000</v>
      </c>
    </row>
    <row r="30" spans="1:3" s="164" customFormat="1" ht="12" customHeight="1">
      <c r="A30" s="168" t="s">
        <v>231</v>
      </c>
      <c r="B30" s="169" t="s">
        <v>232</v>
      </c>
      <c r="C30" s="170">
        <v>4400000</v>
      </c>
    </row>
    <row r="31" spans="1:3" s="164" customFormat="1" ht="12" customHeight="1">
      <c r="A31" s="168" t="s">
        <v>233</v>
      </c>
      <c r="B31" s="169" t="s">
        <v>234</v>
      </c>
      <c r="C31" s="170">
        <v>25000000</v>
      </c>
    </row>
    <row r="32" spans="1:3" s="164" customFormat="1" ht="12" customHeight="1">
      <c r="A32" s="168" t="s">
        <v>235</v>
      </c>
      <c r="B32" s="169" t="s">
        <v>236</v>
      </c>
      <c r="C32" s="170">
        <v>4000000</v>
      </c>
    </row>
    <row r="33" spans="1:3" s="164" customFormat="1" ht="12" customHeight="1">
      <c r="A33" s="168" t="s">
        <v>237</v>
      </c>
      <c r="B33" s="169" t="s">
        <v>238</v>
      </c>
      <c r="C33" s="170"/>
    </row>
    <row r="34" spans="1:3" s="164" customFormat="1" ht="12" customHeight="1" thickBot="1">
      <c r="A34" s="171" t="s">
        <v>239</v>
      </c>
      <c r="B34" s="172" t="s">
        <v>240</v>
      </c>
      <c r="C34" s="174">
        <v>150000</v>
      </c>
    </row>
    <row r="35" spans="1:3" s="164" customFormat="1" ht="12" customHeight="1" thickBot="1">
      <c r="A35" s="161" t="s">
        <v>17</v>
      </c>
      <c r="B35" s="162" t="s">
        <v>241</v>
      </c>
      <c r="C35" s="163">
        <f>SUM(C36:C45)</f>
        <v>19280789</v>
      </c>
    </row>
    <row r="36" spans="1:3" s="164" customFormat="1" ht="12" customHeight="1">
      <c r="A36" s="165" t="s">
        <v>77</v>
      </c>
      <c r="B36" s="166" t="s">
        <v>242</v>
      </c>
      <c r="C36" s="167">
        <v>300000</v>
      </c>
    </row>
    <row r="37" spans="1:3" s="164" customFormat="1" ht="12" customHeight="1">
      <c r="A37" s="168" t="s">
        <v>78</v>
      </c>
      <c r="B37" s="169" t="s">
        <v>243</v>
      </c>
      <c r="C37" s="170">
        <v>4288585</v>
      </c>
    </row>
    <row r="38" spans="1:3" s="164" customFormat="1" ht="12" customHeight="1">
      <c r="A38" s="168" t="s">
        <v>79</v>
      </c>
      <c r="B38" s="169" t="s">
        <v>244</v>
      </c>
      <c r="C38" s="170">
        <v>1907902</v>
      </c>
    </row>
    <row r="39" spans="1:3" s="164" customFormat="1" ht="12" customHeight="1">
      <c r="A39" s="168" t="s">
        <v>130</v>
      </c>
      <c r="B39" s="169" t="s">
        <v>245</v>
      </c>
      <c r="C39" s="170">
        <v>540000</v>
      </c>
    </row>
    <row r="40" spans="1:3" s="164" customFormat="1" ht="12" customHeight="1">
      <c r="A40" s="168" t="s">
        <v>131</v>
      </c>
      <c r="B40" s="169" t="s">
        <v>246</v>
      </c>
      <c r="C40" s="170"/>
    </row>
    <row r="41" spans="1:3" s="164" customFormat="1" ht="12" customHeight="1">
      <c r="A41" s="168" t="s">
        <v>132</v>
      </c>
      <c r="B41" s="169" t="s">
        <v>247</v>
      </c>
      <c r="C41" s="170">
        <v>1523590</v>
      </c>
    </row>
    <row r="42" spans="1:3" s="164" customFormat="1" ht="12" customHeight="1">
      <c r="A42" s="168" t="s">
        <v>133</v>
      </c>
      <c r="B42" s="169" t="s">
        <v>248</v>
      </c>
      <c r="C42" s="170">
        <v>9605712</v>
      </c>
    </row>
    <row r="43" spans="1:3" s="164" customFormat="1" ht="12" customHeight="1">
      <c r="A43" s="168" t="s">
        <v>134</v>
      </c>
      <c r="B43" s="169" t="s">
        <v>504</v>
      </c>
      <c r="C43" s="170">
        <v>1100000</v>
      </c>
    </row>
    <row r="44" spans="1:3" s="164" customFormat="1" ht="12" customHeight="1">
      <c r="A44" s="168" t="s">
        <v>250</v>
      </c>
      <c r="B44" s="169" t="s">
        <v>251</v>
      </c>
      <c r="C44" s="177"/>
    </row>
    <row r="45" spans="1:3" s="164" customFormat="1" ht="12" customHeight="1" thickBot="1">
      <c r="A45" s="171" t="s">
        <v>252</v>
      </c>
      <c r="B45" s="172" t="s">
        <v>253</v>
      </c>
      <c r="C45" s="178">
        <v>15000</v>
      </c>
    </row>
    <row r="46" spans="1:3" s="164" customFormat="1" ht="12" customHeight="1" thickBot="1">
      <c r="A46" s="161" t="s">
        <v>18</v>
      </c>
      <c r="B46" s="162" t="s">
        <v>254</v>
      </c>
      <c r="C46" s="163">
        <f>SUM(C47:C51)</f>
        <v>0</v>
      </c>
    </row>
    <row r="47" spans="1:3" s="164" customFormat="1" ht="12" customHeight="1">
      <c r="A47" s="165" t="s">
        <v>80</v>
      </c>
      <c r="B47" s="166" t="s">
        <v>255</v>
      </c>
      <c r="C47" s="179"/>
    </row>
    <row r="48" spans="1:3" s="164" customFormat="1" ht="12" customHeight="1">
      <c r="A48" s="168" t="s">
        <v>81</v>
      </c>
      <c r="B48" s="169" t="s">
        <v>256</v>
      </c>
      <c r="C48" s="177"/>
    </row>
    <row r="49" spans="1:3" s="164" customFormat="1" ht="12" customHeight="1">
      <c r="A49" s="168" t="s">
        <v>257</v>
      </c>
      <c r="B49" s="169" t="s">
        <v>258</v>
      </c>
      <c r="C49" s="177"/>
    </row>
    <row r="50" spans="1:3" s="164" customFormat="1" ht="12" customHeight="1">
      <c r="A50" s="168" t="s">
        <v>259</v>
      </c>
      <c r="B50" s="169" t="s">
        <v>260</v>
      </c>
      <c r="C50" s="177"/>
    </row>
    <row r="51" spans="1:3" s="164" customFormat="1" ht="12" customHeight="1" thickBot="1">
      <c r="A51" s="171" t="s">
        <v>261</v>
      </c>
      <c r="B51" s="172" t="s">
        <v>262</v>
      </c>
      <c r="C51" s="178"/>
    </row>
    <row r="52" spans="1:3" s="164" customFormat="1" ht="12" customHeight="1" thickBot="1">
      <c r="A52" s="161" t="s">
        <v>135</v>
      </c>
      <c r="B52" s="162" t="s">
        <v>263</v>
      </c>
      <c r="C52" s="163">
        <f>SUM(C53:C55)</f>
        <v>240000</v>
      </c>
    </row>
    <row r="53" spans="1:3" s="164" customFormat="1" ht="12" customHeight="1">
      <c r="A53" s="165" t="s">
        <v>82</v>
      </c>
      <c r="B53" s="166" t="s">
        <v>264</v>
      </c>
      <c r="C53" s="167"/>
    </row>
    <row r="54" spans="1:3" s="164" customFormat="1" ht="12" customHeight="1">
      <c r="A54" s="168" t="s">
        <v>83</v>
      </c>
      <c r="B54" s="169" t="s">
        <v>265</v>
      </c>
      <c r="C54" s="170"/>
    </row>
    <row r="55" spans="1:3" s="164" customFormat="1" ht="12" customHeight="1">
      <c r="A55" s="168" t="s">
        <v>266</v>
      </c>
      <c r="B55" s="169" t="s">
        <v>267</v>
      </c>
      <c r="C55" s="170">
        <v>240000</v>
      </c>
    </row>
    <row r="56" spans="1:3" s="164" customFormat="1" ht="12" customHeight="1" thickBot="1">
      <c r="A56" s="171" t="s">
        <v>268</v>
      </c>
      <c r="B56" s="172" t="s">
        <v>269</v>
      </c>
      <c r="C56" s="174"/>
    </row>
    <row r="57" spans="1:3" s="164" customFormat="1" ht="12" customHeight="1" thickBot="1">
      <c r="A57" s="161" t="s">
        <v>20</v>
      </c>
      <c r="B57" s="173" t="s">
        <v>270</v>
      </c>
      <c r="C57" s="163">
        <f>SUM(C58:C60)</f>
        <v>0</v>
      </c>
    </row>
    <row r="58" spans="1:3" s="164" customFormat="1" ht="12" customHeight="1">
      <c r="A58" s="165" t="s">
        <v>136</v>
      </c>
      <c r="B58" s="166" t="s">
        <v>271</v>
      </c>
      <c r="C58" s="177"/>
    </row>
    <row r="59" spans="1:3" s="164" customFormat="1" ht="12" customHeight="1">
      <c r="A59" s="168" t="s">
        <v>137</v>
      </c>
      <c r="B59" s="169" t="s">
        <v>272</v>
      </c>
      <c r="C59" s="177"/>
    </row>
    <row r="60" spans="1:3" s="164" customFormat="1" ht="12" customHeight="1">
      <c r="A60" s="168" t="s">
        <v>173</v>
      </c>
      <c r="B60" s="169" t="s">
        <v>273</v>
      </c>
      <c r="C60" s="177"/>
    </row>
    <row r="61" spans="1:3" s="164" customFormat="1" ht="12" customHeight="1" thickBot="1">
      <c r="A61" s="171" t="s">
        <v>274</v>
      </c>
      <c r="B61" s="172" t="s">
        <v>275</v>
      </c>
      <c r="C61" s="177"/>
    </row>
    <row r="62" spans="1:3" s="164" customFormat="1" ht="12" customHeight="1" thickBot="1">
      <c r="A62" s="161" t="s">
        <v>21</v>
      </c>
      <c r="B62" s="162" t="s">
        <v>276</v>
      </c>
      <c r="C62" s="175">
        <f>+C7+C14+C21+C28+C35+C46+C52+C57</f>
        <v>211674679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SUM(C64:C66)</f>
        <v>0</v>
      </c>
    </row>
    <row r="64" spans="1:3" s="164" customFormat="1" ht="12" customHeight="1">
      <c r="A64" s="165" t="s">
        <v>279</v>
      </c>
      <c r="B64" s="166" t="s">
        <v>280</v>
      </c>
      <c r="C64" s="177"/>
    </row>
    <row r="65" spans="1:3" s="164" customFormat="1" ht="12" customHeight="1">
      <c r="A65" s="168" t="s">
        <v>281</v>
      </c>
      <c r="B65" s="169" t="s">
        <v>282</v>
      </c>
      <c r="C65" s="177"/>
    </row>
    <row r="66" spans="1:3" s="164" customFormat="1" ht="12" customHeight="1" thickBot="1">
      <c r="A66" s="171" t="s">
        <v>283</v>
      </c>
      <c r="B66" s="181" t="s">
        <v>284</v>
      </c>
      <c r="C66" s="177"/>
    </row>
    <row r="67" spans="1:3" s="164" customFormat="1" ht="12" customHeight="1" thickBot="1">
      <c r="A67" s="180" t="s">
        <v>285</v>
      </c>
      <c r="B67" s="173" t="s">
        <v>286</v>
      </c>
      <c r="C67" s="163">
        <f>SUM(C68:C71)</f>
        <v>0</v>
      </c>
    </row>
    <row r="68" spans="1:3" s="164" customFormat="1" ht="12" customHeight="1">
      <c r="A68" s="165" t="s">
        <v>110</v>
      </c>
      <c r="B68" s="166" t="s">
        <v>287</v>
      </c>
      <c r="C68" s="177"/>
    </row>
    <row r="69" spans="1:3" s="164" customFormat="1" ht="12" customHeight="1">
      <c r="A69" s="168" t="s">
        <v>111</v>
      </c>
      <c r="B69" s="169" t="s">
        <v>288</v>
      </c>
      <c r="C69" s="177"/>
    </row>
    <row r="70" spans="1:3" s="164" customFormat="1" ht="12" customHeight="1">
      <c r="A70" s="168" t="s">
        <v>289</v>
      </c>
      <c r="B70" s="169" t="s">
        <v>290</v>
      </c>
      <c r="C70" s="177"/>
    </row>
    <row r="71" spans="1:3" s="164" customFormat="1" ht="12" customHeight="1" thickBot="1">
      <c r="A71" s="171" t="s">
        <v>291</v>
      </c>
      <c r="B71" s="172" t="s">
        <v>500</v>
      </c>
      <c r="C71" s="177"/>
    </row>
    <row r="72" spans="1:3" s="164" customFormat="1" ht="12" customHeight="1" thickBot="1">
      <c r="A72" s="180" t="s">
        <v>293</v>
      </c>
      <c r="B72" s="173" t="s">
        <v>294</v>
      </c>
      <c r="C72" s="163">
        <f>SUM(C73:C74)</f>
        <v>30878742</v>
      </c>
    </row>
    <row r="73" spans="1:3" s="164" customFormat="1" ht="12" customHeight="1">
      <c r="A73" s="165" t="s">
        <v>295</v>
      </c>
      <c r="B73" s="166" t="s">
        <v>296</v>
      </c>
      <c r="C73" s="177">
        <v>30878742</v>
      </c>
    </row>
    <row r="74" spans="1:3" s="164" customFormat="1" ht="12" customHeight="1" thickBot="1">
      <c r="A74" s="171" t="s">
        <v>297</v>
      </c>
      <c r="B74" s="172" t="s">
        <v>298</v>
      </c>
      <c r="C74" s="177"/>
    </row>
    <row r="75" spans="1:3" s="164" customFormat="1" ht="12" customHeight="1" thickBot="1">
      <c r="A75" s="180" t="s">
        <v>299</v>
      </c>
      <c r="B75" s="173" t="s">
        <v>300</v>
      </c>
      <c r="C75" s="163">
        <f>SUM(C76:C78)</f>
        <v>0</v>
      </c>
    </row>
    <row r="76" spans="1:3" s="164" customFormat="1" ht="12" customHeight="1">
      <c r="A76" s="165" t="s">
        <v>301</v>
      </c>
      <c r="B76" s="166" t="s">
        <v>302</v>
      </c>
      <c r="C76" s="177"/>
    </row>
    <row r="77" spans="1:3" s="164" customFormat="1" ht="12" customHeight="1">
      <c r="A77" s="168" t="s">
        <v>303</v>
      </c>
      <c r="B77" s="169" t="s">
        <v>304</v>
      </c>
      <c r="C77" s="177"/>
    </row>
    <row r="78" spans="1:3" s="164" customFormat="1" ht="12" customHeight="1" thickBot="1">
      <c r="A78" s="171" t="s">
        <v>305</v>
      </c>
      <c r="B78" s="172" t="s">
        <v>435</v>
      </c>
      <c r="C78" s="177"/>
    </row>
    <row r="79" spans="1:3" s="164" customFormat="1" ht="12" customHeight="1" thickBot="1">
      <c r="A79" s="180" t="s">
        <v>307</v>
      </c>
      <c r="B79" s="173" t="s">
        <v>308</v>
      </c>
      <c r="C79" s="163">
        <f>SUM(C80:C83)</f>
        <v>0</v>
      </c>
    </row>
    <row r="80" spans="1:3" s="164" customFormat="1" ht="12" customHeight="1">
      <c r="A80" s="182" t="s">
        <v>309</v>
      </c>
      <c r="B80" s="166" t="s">
        <v>310</v>
      </c>
      <c r="C80" s="177"/>
    </row>
    <row r="81" spans="1:3" s="164" customFormat="1" ht="12" customHeight="1">
      <c r="A81" s="183" t="s">
        <v>311</v>
      </c>
      <c r="B81" s="169" t="s">
        <v>312</v>
      </c>
      <c r="C81" s="177"/>
    </row>
    <row r="82" spans="1:3" s="164" customFormat="1" ht="12" customHeight="1">
      <c r="A82" s="183" t="s">
        <v>313</v>
      </c>
      <c r="B82" s="169" t="s">
        <v>314</v>
      </c>
      <c r="C82" s="177"/>
    </row>
    <row r="83" spans="1:3" s="164" customFormat="1" ht="12" customHeight="1" thickBot="1">
      <c r="A83" s="184" t="s">
        <v>315</v>
      </c>
      <c r="B83" s="172" t="s">
        <v>316</v>
      </c>
      <c r="C83" s="177"/>
    </row>
    <row r="84" spans="1:3" s="164" customFormat="1" ht="13.5" customHeight="1" thickBot="1">
      <c r="A84" s="180" t="s">
        <v>317</v>
      </c>
      <c r="B84" s="173" t="s">
        <v>318</v>
      </c>
      <c r="C84" s="185"/>
    </row>
    <row r="85" spans="1:3" s="164" customFormat="1" ht="15.75" customHeight="1" thickBot="1">
      <c r="A85" s="180" t="s">
        <v>319</v>
      </c>
      <c r="B85" s="186" t="s">
        <v>320</v>
      </c>
      <c r="C85" s="175">
        <f>+C63+C67+C72+C75+C79+C84</f>
        <v>30878742</v>
      </c>
    </row>
    <row r="86" spans="1:3" s="164" customFormat="1" ht="16.5" customHeight="1" thickBot="1">
      <c r="A86" s="187" t="s">
        <v>321</v>
      </c>
      <c r="B86" s="188" t="s">
        <v>322</v>
      </c>
      <c r="C86" s="175">
        <f>+C62+C85</f>
        <v>242553421</v>
      </c>
    </row>
    <row r="87" spans="1:3" s="141" customFormat="1" ht="74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40" customFormat="1" ht="12" customHeight="1" thickBot="1">
      <c r="A91" s="9">
        <v>1</v>
      </c>
      <c r="B91" s="10">
        <v>2</v>
      </c>
      <c r="C91" s="11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SUM(C93:C97)</f>
        <v>84824951</v>
      </c>
    </row>
    <row r="93" spans="1:3" s="192" customFormat="1" ht="12" customHeight="1">
      <c r="A93" s="193" t="s">
        <v>84</v>
      </c>
      <c r="B93" s="194" t="s">
        <v>43</v>
      </c>
      <c r="C93" s="195">
        <v>24229669</v>
      </c>
    </row>
    <row r="94" spans="1:3" s="192" customFormat="1" ht="12" customHeight="1">
      <c r="A94" s="168" t="s">
        <v>85</v>
      </c>
      <c r="B94" s="196" t="s">
        <v>138</v>
      </c>
      <c r="C94" s="170">
        <v>5061041</v>
      </c>
    </row>
    <row r="95" spans="1:3" s="192" customFormat="1" ht="12" customHeight="1">
      <c r="A95" s="168" t="s">
        <v>86</v>
      </c>
      <c r="B95" s="196" t="s">
        <v>108</v>
      </c>
      <c r="C95" s="174">
        <v>36293602</v>
      </c>
    </row>
    <row r="96" spans="1:3" s="192" customFormat="1" ht="12" customHeight="1">
      <c r="A96" s="168" t="s">
        <v>87</v>
      </c>
      <c r="B96" s="197" t="s">
        <v>139</v>
      </c>
      <c r="C96" s="174">
        <v>7350000</v>
      </c>
    </row>
    <row r="97" spans="1:3" s="192" customFormat="1" ht="12" customHeight="1">
      <c r="A97" s="168" t="s">
        <v>98</v>
      </c>
      <c r="B97" s="198" t="s">
        <v>140</v>
      </c>
      <c r="C97" s="174">
        <f>SUM(C98:C107)</f>
        <v>11890639</v>
      </c>
    </row>
    <row r="98" spans="1:3" s="192" customFormat="1" ht="12" customHeight="1">
      <c r="A98" s="168" t="s">
        <v>88</v>
      </c>
      <c r="B98" s="196" t="s">
        <v>323</v>
      </c>
      <c r="C98" s="174">
        <v>180049</v>
      </c>
    </row>
    <row r="99" spans="1:3" s="192" customFormat="1" ht="12" customHeight="1">
      <c r="A99" s="168" t="s">
        <v>89</v>
      </c>
      <c r="B99" s="199" t="s">
        <v>324</v>
      </c>
      <c r="C99" s="174"/>
    </row>
    <row r="100" spans="1:3" s="192" customFormat="1" ht="12" customHeight="1">
      <c r="A100" s="168" t="s">
        <v>99</v>
      </c>
      <c r="B100" s="200" t="s">
        <v>325</v>
      </c>
      <c r="C100" s="174"/>
    </row>
    <row r="101" spans="1:3" s="192" customFormat="1" ht="12" customHeight="1">
      <c r="A101" s="168" t="s">
        <v>100</v>
      </c>
      <c r="B101" s="200" t="s">
        <v>326</v>
      </c>
      <c r="C101" s="174"/>
    </row>
    <row r="102" spans="1:3" s="192" customFormat="1" ht="12" customHeight="1">
      <c r="A102" s="168" t="s">
        <v>101</v>
      </c>
      <c r="B102" s="199" t="s">
        <v>327</v>
      </c>
      <c r="C102" s="174">
        <v>11710590</v>
      </c>
    </row>
    <row r="103" spans="1:3" s="192" customFormat="1" ht="12" customHeight="1">
      <c r="A103" s="168" t="s">
        <v>102</v>
      </c>
      <c r="B103" s="199" t="s">
        <v>328</v>
      </c>
      <c r="C103" s="174"/>
    </row>
    <row r="104" spans="1:3" s="192" customFormat="1" ht="12" customHeight="1">
      <c r="A104" s="168" t="s">
        <v>104</v>
      </c>
      <c r="B104" s="200" t="s">
        <v>329</v>
      </c>
      <c r="C104" s="174"/>
    </row>
    <row r="105" spans="1:3" s="192" customFormat="1" ht="12" customHeight="1">
      <c r="A105" s="201" t="s">
        <v>141</v>
      </c>
      <c r="B105" s="202" t="s">
        <v>330</v>
      </c>
      <c r="C105" s="174"/>
    </row>
    <row r="106" spans="1:3" s="192" customFormat="1" ht="12" customHeight="1">
      <c r="A106" s="168" t="s">
        <v>331</v>
      </c>
      <c r="B106" s="202" t="s">
        <v>332</v>
      </c>
      <c r="C106" s="174"/>
    </row>
    <row r="107" spans="1:3" s="192" customFormat="1" ht="12" customHeight="1" thickBot="1">
      <c r="A107" s="203" t="s">
        <v>333</v>
      </c>
      <c r="B107" s="204" t="s">
        <v>334</v>
      </c>
      <c r="C107" s="205"/>
    </row>
    <row r="108" spans="1:3" s="192" customFormat="1" ht="12" customHeight="1" thickBot="1">
      <c r="A108" s="161" t="s">
        <v>14</v>
      </c>
      <c r="B108" s="206" t="s">
        <v>415</v>
      </c>
      <c r="C108" s="163">
        <f>+C109+C111+C113</f>
        <v>100985497</v>
      </c>
    </row>
    <row r="109" spans="1:3" s="192" customFormat="1" ht="12" customHeight="1">
      <c r="A109" s="165" t="s">
        <v>90</v>
      </c>
      <c r="B109" s="196" t="s">
        <v>172</v>
      </c>
      <c r="C109" s="167">
        <v>2672080</v>
      </c>
    </row>
    <row r="110" spans="1:3" s="192" customFormat="1" ht="12" customHeight="1">
      <c r="A110" s="165" t="s">
        <v>91</v>
      </c>
      <c r="B110" s="207" t="s">
        <v>335</v>
      </c>
      <c r="C110" s="167"/>
    </row>
    <row r="111" spans="1:3" s="192" customFormat="1" ht="12" customHeight="1">
      <c r="A111" s="165" t="s">
        <v>92</v>
      </c>
      <c r="B111" s="207" t="s">
        <v>142</v>
      </c>
      <c r="C111" s="170">
        <v>98313417</v>
      </c>
    </row>
    <row r="112" spans="1:3" s="192" customFormat="1" ht="12" customHeight="1">
      <c r="A112" s="165" t="s">
        <v>93</v>
      </c>
      <c r="B112" s="207" t="s">
        <v>336</v>
      </c>
      <c r="C112" s="208"/>
    </row>
    <row r="113" spans="1:3" s="192" customFormat="1" ht="12" customHeight="1">
      <c r="A113" s="165" t="s">
        <v>94</v>
      </c>
      <c r="B113" s="209" t="s">
        <v>174</v>
      </c>
      <c r="C113" s="208"/>
    </row>
    <row r="114" spans="1:3" s="192" customFormat="1" ht="12" customHeight="1">
      <c r="A114" s="165" t="s">
        <v>103</v>
      </c>
      <c r="B114" s="210" t="s">
        <v>337</v>
      </c>
      <c r="C114" s="208"/>
    </row>
    <row r="115" spans="1:3" s="192" customFormat="1" ht="12" customHeight="1">
      <c r="A115" s="165" t="s">
        <v>105</v>
      </c>
      <c r="B115" s="211" t="s">
        <v>338</v>
      </c>
      <c r="C115" s="208"/>
    </row>
    <row r="116" spans="1:3" s="192" customFormat="1" ht="12">
      <c r="A116" s="165" t="s">
        <v>143</v>
      </c>
      <c r="B116" s="200" t="s">
        <v>326</v>
      </c>
      <c r="C116" s="208"/>
    </row>
    <row r="117" spans="1:3" s="192" customFormat="1" ht="12" customHeight="1">
      <c r="A117" s="165" t="s">
        <v>144</v>
      </c>
      <c r="B117" s="200" t="s">
        <v>339</v>
      </c>
      <c r="C117" s="208"/>
    </row>
    <row r="118" spans="1:3" s="192" customFormat="1" ht="12" customHeight="1">
      <c r="A118" s="165" t="s">
        <v>145</v>
      </c>
      <c r="B118" s="200" t="s">
        <v>340</v>
      </c>
      <c r="C118" s="208"/>
    </row>
    <row r="119" spans="1:3" s="192" customFormat="1" ht="12" customHeight="1">
      <c r="A119" s="165" t="s">
        <v>341</v>
      </c>
      <c r="B119" s="200" t="s">
        <v>329</v>
      </c>
      <c r="C119" s="208"/>
    </row>
    <row r="120" spans="1:3" s="192" customFormat="1" ht="12" customHeight="1">
      <c r="A120" s="165" t="s">
        <v>342</v>
      </c>
      <c r="B120" s="200" t="s">
        <v>343</v>
      </c>
      <c r="C120" s="208"/>
    </row>
    <row r="121" spans="1:3" s="192" customFormat="1" ht="12.75" thickBot="1">
      <c r="A121" s="201" t="s">
        <v>344</v>
      </c>
      <c r="B121" s="200" t="s">
        <v>345</v>
      </c>
      <c r="C121" s="212"/>
    </row>
    <row r="122" spans="1:3" s="192" customFormat="1" ht="12" customHeight="1" thickBot="1">
      <c r="A122" s="161" t="s">
        <v>15</v>
      </c>
      <c r="B122" s="213" t="s">
        <v>346</v>
      </c>
      <c r="C122" s="163">
        <f>+C123+C124</f>
        <v>1643280</v>
      </c>
    </row>
    <row r="123" spans="1:3" s="192" customFormat="1" ht="12" customHeight="1">
      <c r="A123" s="165" t="s">
        <v>73</v>
      </c>
      <c r="B123" s="214" t="s">
        <v>50</v>
      </c>
      <c r="C123" s="167">
        <v>1643280</v>
      </c>
    </row>
    <row r="124" spans="1:3" s="192" customFormat="1" ht="12" customHeight="1" thickBot="1">
      <c r="A124" s="171" t="s">
        <v>74</v>
      </c>
      <c r="B124" s="207" t="s">
        <v>51</v>
      </c>
      <c r="C124" s="174"/>
    </row>
    <row r="125" spans="1:3" s="192" customFormat="1" ht="12" customHeight="1" thickBot="1">
      <c r="A125" s="161" t="s">
        <v>16</v>
      </c>
      <c r="B125" s="213" t="s">
        <v>347</v>
      </c>
      <c r="C125" s="163">
        <f>+C92+C108+C122</f>
        <v>187453728</v>
      </c>
    </row>
    <row r="126" spans="1:3" s="192" customFormat="1" ht="12" customHeight="1" thickBot="1">
      <c r="A126" s="161" t="s">
        <v>17</v>
      </c>
      <c r="B126" s="213" t="s">
        <v>348</v>
      </c>
      <c r="C126" s="163">
        <f>+C127+C128+C129</f>
        <v>0</v>
      </c>
    </row>
    <row r="127" spans="1:3" s="192" customFormat="1" ht="12" customHeight="1">
      <c r="A127" s="165" t="s">
        <v>77</v>
      </c>
      <c r="B127" s="214" t="s">
        <v>349</v>
      </c>
      <c r="C127" s="208"/>
    </row>
    <row r="128" spans="1:3" s="192" customFormat="1" ht="12" customHeight="1">
      <c r="A128" s="165" t="s">
        <v>78</v>
      </c>
      <c r="B128" s="214" t="s">
        <v>350</v>
      </c>
      <c r="C128" s="208"/>
    </row>
    <row r="129" spans="1:3" s="192" customFormat="1" ht="12" customHeight="1" thickBot="1">
      <c r="A129" s="201" t="s">
        <v>79</v>
      </c>
      <c r="B129" s="215" t="s">
        <v>351</v>
      </c>
      <c r="C129" s="208"/>
    </row>
    <row r="130" spans="1:3" s="192" customFormat="1" ht="12" customHeight="1" thickBot="1">
      <c r="A130" s="161" t="s">
        <v>18</v>
      </c>
      <c r="B130" s="213" t="s">
        <v>352</v>
      </c>
      <c r="C130" s="163">
        <f>+C131+C132+C133+C134</f>
        <v>0</v>
      </c>
    </row>
    <row r="131" spans="1:3" s="192" customFormat="1" ht="12" customHeight="1">
      <c r="A131" s="165" t="s">
        <v>80</v>
      </c>
      <c r="B131" s="214" t="s">
        <v>353</v>
      </c>
      <c r="C131" s="208"/>
    </row>
    <row r="132" spans="1:3" s="192" customFormat="1" ht="12" customHeight="1">
      <c r="A132" s="165" t="s">
        <v>81</v>
      </c>
      <c r="B132" s="214" t="s">
        <v>354</v>
      </c>
      <c r="C132" s="208"/>
    </row>
    <row r="133" spans="1:3" s="192" customFormat="1" ht="12" customHeight="1">
      <c r="A133" s="165" t="s">
        <v>257</v>
      </c>
      <c r="B133" s="214" t="s">
        <v>355</v>
      </c>
      <c r="C133" s="208"/>
    </row>
    <row r="134" spans="1:3" s="192" customFormat="1" ht="12" customHeight="1" thickBot="1">
      <c r="A134" s="201" t="s">
        <v>259</v>
      </c>
      <c r="B134" s="215" t="s">
        <v>356</v>
      </c>
      <c r="C134" s="208"/>
    </row>
    <row r="135" spans="1:3" s="192" customFormat="1" ht="12" customHeight="1" thickBot="1">
      <c r="A135" s="161" t="s">
        <v>19</v>
      </c>
      <c r="B135" s="213" t="s">
        <v>357</v>
      </c>
      <c r="C135" s="175">
        <f>+C136+C137+C138+C140+C139</f>
        <v>50577865</v>
      </c>
    </row>
    <row r="136" spans="1:3" s="192" customFormat="1" ht="12" customHeight="1">
      <c r="A136" s="165" t="s">
        <v>82</v>
      </c>
      <c r="B136" s="214" t="s">
        <v>358</v>
      </c>
      <c r="C136" s="208"/>
    </row>
    <row r="137" spans="1:3" s="192" customFormat="1" ht="12" customHeight="1">
      <c r="A137" s="165" t="s">
        <v>83</v>
      </c>
      <c r="B137" s="214" t="s">
        <v>359</v>
      </c>
      <c r="C137" s="208">
        <v>2445881</v>
      </c>
    </row>
    <row r="138" spans="1:3" s="192" customFormat="1" ht="12" customHeight="1">
      <c r="A138" s="165" t="s">
        <v>266</v>
      </c>
      <c r="B138" s="214" t="s">
        <v>360</v>
      </c>
      <c r="C138" s="208"/>
    </row>
    <row r="139" spans="1:3" s="192" customFormat="1" ht="12" customHeight="1">
      <c r="A139" s="306" t="s">
        <v>268</v>
      </c>
      <c r="B139" s="196" t="s">
        <v>361</v>
      </c>
      <c r="C139" s="208"/>
    </row>
    <row r="140" spans="1:3" s="192" customFormat="1" ht="12" customHeight="1" thickBot="1">
      <c r="A140" s="305" t="s">
        <v>434</v>
      </c>
      <c r="B140" s="214" t="s">
        <v>430</v>
      </c>
      <c r="C140" s="208">
        <v>48131984</v>
      </c>
    </row>
    <row r="141" spans="1:3" s="192" customFormat="1" ht="12" customHeight="1" thickBot="1">
      <c r="A141" s="303" t="s">
        <v>20</v>
      </c>
      <c r="B141" s="304" t="s">
        <v>362</v>
      </c>
      <c r="C141" s="216">
        <f>+C142+C143+C144+C145</f>
        <v>0</v>
      </c>
    </row>
    <row r="142" spans="1:3" s="192" customFormat="1" ht="12" customHeight="1">
      <c r="A142" s="165" t="s">
        <v>136</v>
      </c>
      <c r="B142" s="214" t="s">
        <v>363</v>
      </c>
      <c r="C142" s="208"/>
    </row>
    <row r="143" spans="1:3" s="192" customFormat="1" ht="12" customHeight="1">
      <c r="A143" s="165" t="s">
        <v>137</v>
      </c>
      <c r="B143" s="214" t="s">
        <v>364</v>
      </c>
      <c r="C143" s="208"/>
    </row>
    <row r="144" spans="1:3" s="192" customFormat="1" ht="12" customHeight="1">
      <c r="A144" s="165" t="s">
        <v>173</v>
      </c>
      <c r="B144" s="214" t="s">
        <v>365</v>
      </c>
      <c r="C144" s="208"/>
    </row>
    <row r="145" spans="1:3" s="192" customFormat="1" ht="12" customHeight="1" thickBot="1">
      <c r="A145" s="165" t="s">
        <v>274</v>
      </c>
      <c r="B145" s="214" t="s">
        <v>366</v>
      </c>
      <c r="C145" s="208"/>
    </row>
    <row r="146" spans="1:9" s="192" customFormat="1" ht="15" customHeight="1" thickBot="1">
      <c r="A146" s="161" t="s">
        <v>21</v>
      </c>
      <c r="B146" s="213" t="s">
        <v>367</v>
      </c>
      <c r="C146" s="143">
        <f>+C126+C130+C135+C141</f>
        <v>50577865</v>
      </c>
      <c r="F146" s="217"/>
      <c r="G146" s="218"/>
      <c r="H146" s="218"/>
      <c r="I146" s="218"/>
    </row>
    <row r="147" spans="1:3" s="164" customFormat="1" ht="12.75" customHeight="1" thickBot="1">
      <c r="A147" s="219" t="s">
        <v>22</v>
      </c>
      <c r="B147" s="127" t="s">
        <v>368</v>
      </c>
      <c r="C147" s="143">
        <f>+C125+C146</f>
        <v>238031593</v>
      </c>
    </row>
    <row r="148" ht="7.5" customHeight="1"/>
    <row r="149" spans="1:3" ht="15.75">
      <c r="A149" s="434" t="s">
        <v>369</v>
      </c>
      <c r="B149" s="434"/>
      <c r="C149" s="434"/>
    </row>
    <row r="150" spans="1:3" ht="15" customHeight="1" thickBot="1">
      <c r="A150" s="428" t="s">
        <v>117</v>
      </c>
      <c r="B150" s="428"/>
      <c r="C150" s="112" t="s">
        <v>9</v>
      </c>
    </row>
    <row r="151" spans="1:4" ht="13.5" customHeight="1" thickBot="1">
      <c r="A151" s="3">
        <v>1</v>
      </c>
      <c r="B151" s="7" t="s">
        <v>370</v>
      </c>
      <c r="C151" s="110">
        <f>+C62-C125</f>
        <v>24220951</v>
      </c>
      <c r="D151" s="144"/>
    </row>
    <row r="152" spans="1:3" ht="27.75" customHeight="1" thickBot="1">
      <c r="A152" s="3" t="s">
        <v>14</v>
      </c>
      <c r="B152" s="7" t="s">
        <v>371</v>
      </c>
      <c r="C152" s="110">
        <f>+C85-C146</f>
        <v>-19699123</v>
      </c>
    </row>
  </sheetData>
  <sheetProtection/>
  <mergeCells count="8">
    <mergeCell ref="A149:C149"/>
    <mergeCell ref="A150:B150"/>
    <mergeCell ref="A1:C1"/>
    <mergeCell ref="A2:F2"/>
    <mergeCell ref="A3:C3"/>
    <mergeCell ref="A4:B4"/>
    <mergeCell ref="A88:C88"/>
    <mergeCell ref="A89:B89"/>
  </mergeCells>
  <printOptions/>
  <pageMargins left="0.7874015748031497" right="0.7874015748031497" top="0.74" bottom="0.79" header="0.5118110236220472" footer="0.5118110236220472"/>
  <pageSetup fitToHeight="2" fitToWidth="3" horizontalDpi="600" verticalDpi="600" orientation="portrait" paperSize="9" scale="64" r:id="rId1"/>
  <rowBreaks count="1" manualBreakCount="1">
    <brk id="8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625" style="128" customWidth="1"/>
    <col min="3" max="3" width="22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547</v>
      </c>
      <c r="B1" s="430"/>
      <c r="C1" s="430"/>
      <c r="D1" s="135"/>
      <c r="E1" s="135"/>
      <c r="F1" s="135"/>
    </row>
    <row r="2" spans="1:6" ht="15.75">
      <c r="A2" s="433" t="s">
        <v>527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+C8+C9+C10+C11+C12+C13</f>
        <v>0</v>
      </c>
    </row>
    <row r="8" spans="1:3" s="164" customFormat="1" ht="12" customHeight="1">
      <c r="A8" s="165" t="s">
        <v>84</v>
      </c>
      <c r="B8" s="166" t="s">
        <v>208</v>
      </c>
      <c r="C8" s="167"/>
    </row>
    <row r="9" spans="1:3" s="164" customFormat="1" ht="12" customHeight="1">
      <c r="A9" s="168" t="s">
        <v>85</v>
      </c>
      <c r="B9" s="169" t="s">
        <v>209</v>
      </c>
      <c r="C9" s="170"/>
    </row>
    <row r="10" spans="1:3" s="164" customFormat="1" ht="12" customHeight="1">
      <c r="A10" s="168" t="s">
        <v>86</v>
      </c>
      <c r="B10" s="169" t="s">
        <v>210</v>
      </c>
      <c r="C10" s="170"/>
    </row>
    <row r="11" spans="1:3" s="164" customFormat="1" ht="12" customHeight="1">
      <c r="A11" s="168" t="s">
        <v>87</v>
      </c>
      <c r="B11" s="169" t="s">
        <v>211</v>
      </c>
      <c r="C11" s="170"/>
    </row>
    <row r="12" spans="1:3" s="164" customFormat="1" ht="12" customHeight="1">
      <c r="A12" s="168" t="s">
        <v>109</v>
      </c>
      <c r="B12" s="169" t="s">
        <v>212</v>
      </c>
      <c r="C12" s="170"/>
    </row>
    <row r="13" spans="1:3" s="164" customFormat="1" ht="12" customHeight="1" thickBot="1">
      <c r="A13" s="171" t="s">
        <v>88</v>
      </c>
      <c r="B13" s="172" t="s">
        <v>213</v>
      </c>
      <c r="C13" s="170"/>
    </row>
    <row r="14" spans="1:3" s="164" customFormat="1" ht="12" customHeight="1" thickBot="1">
      <c r="A14" s="161" t="s">
        <v>14</v>
      </c>
      <c r="B14" s="173" t="s">
        <v>214</v>
      </c>
      <c r="C14" s="163">
        <f>+C15+C16+C17+C18+C19</f>
        <v>38816635</v>
      </c>
    </row>
    <row r="15" spans="1:3" s="164" customFormat="1" ht="12" customHeight="1">
      <c r="A15" s="165" t="s">
        <v>90</v>
      </c>
      <c r="B15" s="166" t="s">
        <v>215</v>
      </c>
      <c r="C15" s="167"/>
    </row>
    <row r="16" spans="1:3" s="164" customFormat="1" ht="12" customHeight="1">
      <c r="A16" s="168" t="s">
        <v>91</v>
      </c>
      <c r="B16" s="169" t="s">
        <v>216</v>
      </c>
      <c r="C16" s="170"/>
    </row>
    <row r="17" spans="1:3" s="164" customFormat="1" ht="12" customHeight="1">
      <c r="A17" s="168" t="s">
        <v>92</v>
      </c>
      <c r="B17" s="169" t="s">
        <v>217</v>
      </c>
      <c r="C17" s="170"/>
    </row>
    <row r="18" spans="1:3" s="164" customFormat="1" ht="12" customHeight="1">
      <c r="A18" s="168" t="s">
        <v>93</v>
      </c>
      <c r="B18" s="169" t="s">
        <v>218</v>
      </c>
      <c r="C18" s="170"/>
    </row>
    <row r="19" spans="1:3" s="164" customFormat="1" ht="12" customHeight="1">
      <c r="A19" s="168" t="s">
        <v>94</v>
      </c>
      <c r="B19" s="169" t="s">
        <v>219</v>
      </c>
      <c r="C19" s="170">
        <v>38816635</v>
      </c>
    </row>
    <row r="20" spans="1:3" s="164" customFormat="1" ht="12" customHeight="1" thickBot="1">
      <c r="A20" s="171" t="s">
        <v>103</v>
      </c>
      <c r="B20" s="172" t="s">
        <v>220</v>
      </c>
      <c r="C20" s="174"/>
    </row>
    <row r="21" spans="1:3" s="164" customFormat="1" ht="12" customHeight="1" thickBot="1">
      <c r="A21" s="161" t="s">
        <v>15</v>
      </c>
      <c r="B21" s="162" t="s">
        <v>221</v>
      </c>
      <c r="C21" s="163">
        <f>+C22+C23+C24+C25+C26</f>
        <v>0</v>
      </c>
    </row>
    <row r="22" spans="1:3" s="164" customFormat="1" ht="12" customHeight="1">
      <c r="A22" s="165" t="s">
        <v>73</v>
      </c>
      <c r="B22" s="166" t="s">
        <v>222</v>
      </c>
      <c r="C22" s="167"/>
    </row>
    <row r="23" spans="1:3" s="164" customFormat="1" ht="12" customHeight="1">
      <c r="A23" s="168" t="s">
        <v>74</v>
      </c>
      <c r="B23" s="169" t="s">
        <v>223</v>
      </c>
      <c r="C23" s="170"/>
    </row>
    <row r="24" spans="1:3" s="164" customFormat="1" ht="12" customHeight="1">
      <c r="A24" s="168" t="s">
        <v>75</v>
      </c>
      <c r="B24" s="169" t="s">
        <v>224</v>
      </c>
      <c r="C24" s="170"/>
    </row>
    <row r="25" spans="1:3" s="164" customFormat="1" ht="12" customHeight="1">
      <c r="A25" s="168" t="s">
        <v>76</v>
      </c>
      <c r="B25" s="169" t="s">
        <v>225</v>
      </c>
      <c r="C25" s="170"/>
    </row>
    <row r="26" spans="1:3" s="164" customFormat="1" ht="12" customHeight="1">
      <c r="A26" s="168" t="s">
        <v>126</v>
      </c>
      <c r="B26" s="169" t="s">
        <v>226</v>
      </c>
      <c r="C26" s="170"/>
    </row>
    <row r="27" spans="1:3" s="164" customFormat="1" ht="12" customHeight="1" thickBot="1">
      <c r="A27" s="171" t="s">
        <v>127</v>
      </c>
      <c r="B27" s="172" t="s">
        <v>227</v>
      </c>
      <c r="C27" s="174"/>
    </row>
    <row r="28" spans="1:3" s="164" customFormat="1" ht="12" customHeight="1" thickBot="1">
      <c r="A28" s="161" t="s">
        <v>128</v>
      </c>
      <c r="B28" s="162" t="s">
        <v>228</v>
      </c>
      <c r="C28" s="175">
        <f>+C29+C32+C33+C34</f>
        <v>0</v>
      </c>
    </row>
    <row r="29" spans="1:3" s="164" customFormat="1" ht="12" customHeight="1">
      <c r="A29" s="165" t="s">
        <v>229</v>
      </c>
      <c r="B29" s="166" t="s">
        <v>230</v>
      </c>
      <c r="C29" s="176"/>
    </row>
    <row r="30" spans="1:3" s="164" customFormat="1" ht="12" customHeight="1">
      <c r="A30" s="168" t="s">
        <v>231</v>
      </c>
      <c r="B30" s="169" t="s">
        <v>232</v>
      </c>
      <c r="C30" s="170"/>
    </row>
    <row r="31" spans="1:3" s="164" customFormat="1" ht="12" customHeight="1">
      <c r="A31" s="168" t="s">
        <v>233</v>
      </c>
      <c r="B31" s="169" t="s">
        <v>234</v>
      </c>
      <c r="C31" s="170"/>
    </row>
    <row r="32" spans="1:3" s="164" customFormat="1" ht="12" customHeight="1">
      <c r="A32" s="168" t="s">
        <v>235</v>
      </c>
      <c r="B32" s="169" t="s">
        <v>236</v>
      </c>
      <c r="C32" s="170"/>
    </row>
    <row r="33" spans="1:3" s="164" customFormat="1" ht="12" customHeight="1">
      <c r="A33" s="168" t="s">
        <v>237</v>
      </c>
      <c r="B33" s="169" t="s">
        <v>238</v>
      </c>
      <c r="C33" s="170"/>
    </row>
    <row r="34" spans="1:3" s="164" customFormat="1" ht="12" customHeight="1" thickBot="1">
      <c r="A34" s="171" t="s">
        <v>239</v>
      </c>
      <c r="B34" s="172" t="s">
        <v>240</v>
      </c>
      <c r="C34" s="174"/>
    </row>
    <row r="35" spans="1:3" s="164" customFormat="1" ht="12" customHeight="1" thickBot="1">
      <c r="A35" s="161" t="s">
        <v>17</v>
      </c>
      <c r="B35" s="162" t="s">
        <v>241</v>
      </c>
      <c r="C35" s="163">
        <f>SUM(C36:C45)</f>
        <v>1957936</v>
      </c>
    </row>
    <row r="36" spans="1:3" s="164" customFormat="1" ht="12" customHeight="1">
      <c r="A36" s="165" t="s">
        <v>77</v>
      </c>
      <c r="B36" s="166" t="s">
        <v>242</v>
      </c>
      <c r="C36" s="167"/>
    </row>
    <row r="37" spans="1:3" s="164" customFormat="1" ht="12" customHeight="1">
      <c r="A37" s="168" t="s">
        <v>78</v>
      </c>
      <c r="B37" s="169" t="s">
        <v>243</v>
      </c>
      <c r="C37" s="170"/>
    </row>
    <row r="38" spans="1:3" s="164" customFormat="1" ht="12" customHeight="1">
      <c r="A38" s="168" t="s">
        <v>79</v>
      </c>
      <c r="B38" s="169" t="s">
        <v>244</v>
      </c>
      <c r="C38" s="170">
        <v>1538926</v>
      </c>
    </row>
    <row r="39" spans="1:3" s="164" customFormat="1" ht="12" customHeight="1">
      <c r="A39" s="168" t="s">
        <v>130</v>
      </c>
      <c r="B39" s="169" t="s">
        <v>245</v>
      </c>
      <c r="C39" s="170"/>
    </row>
    <row r="40" spans="1:3" s="164" customFormat="1" ht="12" customHeight="1">
      <c r="A40" s="168" t="s">
        <v>131</v>
      </c>
      <c r="B40" s="169" t="s">
        <v>246</v>
      </c>
      <c r="C40" s="170"/>
    </row>
    <row r="41" spans="1:3" s="164" customFormat="1" ht="12" customHeight="1">
      <c r="A41" s="168" t="s">
        <v>132</v>
      </c>
      <c r="B41" s="169" t="s">
        <v>247</v>
      </c>
      <c r="C41" s="170">
        <v>415510</v>
      </c>
    </row>
    <row r="42" spans="1:3" s="164" customFormat="1" ht="12" customHeight="1">
      <c r="A42" s="168" t="s">
        <v>133</v>
      </c>
      <c r="B42" s="169" t="s">
        <v>248</v>
      </c>
      <c r="C42" s="170"/>
    </row>
    <row r="43" spans="1:3" s="164" customFormat="1" ht="12" customHeight="1">
      <c r="A43" s="168" t="s">
        <v>134</v>
      </c>
      <c r="B43" s="169" t="s">
        <v>525</v>
      </c>
      <c r="C43" s="170"/>
    </row>
    <row r="44" spans="1:3" s="164" customFormat="1" ht="12" customHeight="1">
      <c r="A44" s="168" t="s">
        <v>250</v>
      </c>
      <c r="B44" s="169" t="s">
        <v>249</v>
      </c>
      <c r="C44" s="177">
        <v>3500</v>
      </c>
    </row>
    <row r="45" spans="1:3" s="164" customFormat="1" ht="12" customHeight="1" thickBot="1">
      <c r="A45" s="171" t="s">
        <v>252</v>
      </c>
      <c r="B45" s="172" t="s">
        <v>253</v>
      </c>
      <c r="C45" s="178"/>
    </row>
    <row r="46" spans="1:3" s="164" customFormat="1" ht="12" customHeight="1" thickBot="1">
      <c r="A46" s="161" t="s">
        <v>18</v>
      </c>
      <c r="B46" s="162" t="s">
        <v>254</v>
      </c>
      <c r="C46" s="163">
        <f>SUM(C47:C51)</f>
        <v>0</v>
      </c>
    </row>
    <row r="47" spans="1:3" s="164" customFormat="1" ht="12" customHeight="1">
      <c r="A47" s="165" t="s">
        <v>80</v>
      </c>
      <c r="B47" s="166" t="s">
        <v>255</v>
      </c>
      <c r="C47" s="179"/>
    </row>
    <row r="48" spans="1:3" s="164" customFormat="1" ht="12" customHeight="1">
      <c r="A48" s="168" t="s">
        <v>81</v>
      </c>
      <c r="B48" s="169" t="s">
        <v>256</v>
      </c>
      <c r="C48" s="177"/>
    </row>
    <row r="49" spans="1:3" s="164" customFormat="1" ht="12" customHeight="1">
      <c r="A49" s="168" t="s">
        <v>257</v>
      </c>
      <c r="B49" s="169" t="s">
        <v>258</v>
      </c>
      <c r="C49" s="177"/>
    </row>
    <row r="50" spans="1:3" s="164" customFormat="1" ht="12" customHeight="1">
      <c r="A50" s="168" t="s">
        <v>259</v>
      </c>
      <c r="B50" s="169" t="s">
        <v>260</v>
      </c>
      <c r="C50" s="177"/>
    </row>
    <row r="51" spans="1:3" s="164" customFormat="1" ht="12" customHeight="1" thickBot="1">
      <c r="A51" s="171" t="s">
        <v>261</v>
      </c>
      <c r="B51" s="172" t="s">
        <v>262</v>
      </c>
      <c r="C51" s="178"/>
    </row>
    <row r="52" spans="1:3" s="164" customFormat="1" ht="12" customHeight="1" thickBot="1">
      <c r="A52" s="161" t="s">
        <v>135</v>
      </c>
      <c r="B52" s="162" t="s">
        <v>263</v>
      </c>
      <c r="C52" s="163">
        <f>SUM(C53:C55)</f>
        <v>0</v>
      </c>
    </row>
    <row r="53" spans="1:3" s="164" customFormat="1" ht="12" customHeight="1">
      <c r="A53" s="165" t="s">
        <v>82</v>
      </c>
      <c r="B53" s="166" t="s">
        <v>264</v>
      </c>
      <c r="C53" s="167"/>
    </row>
    <row r="54" spans="1:3" s="164" customFormat="1" ht="12" customHeight="1">
      <c r="A54" s="168" t="s">
        <v>83</v>
      </c>
      <c r="B54" s="169" t="s">
        <v>265</v>
      </c>
      <c r="C54" s="170"/>
    </row>
    <row r="55" spans="1:3" s="164" customFormat="1" ht="12" customHeight="1">
      <c r="A55" s="168" t="s">
        <v>266</v>
      </c>
      <c r="B55" s="169" t="s">
        <v>267</v>
      </c>
      <c r="C55" s="170"/>
    </row>
    <row r="56" spans="1:3" s="164" customFormat="1" ht="12" customHeight="1" thickBot="1">
      <c r="A56" s="171" t="s">
        <v>268</v>
      </c>
      <c r="B56" s="172" t="s">
        <v>269</v>
      </c>
      <c r="C56" s="174"/>
    </row>
    <row r="57" spans="1:3" s="164" customFormat="1" ht="12" customHeight="1" thickBot="1">
      <c r="A57" s="161" t="s">
        <v>20</v>
      </c>
      <c r="B57" s="173" t="s">
        <v>270</v>
      </c>
      <c r="C57" s="163">
        <f>SUM(C58:C60)</f>
        <v>500000</v>
      </c>
    </row>
    <row r="58" spans="1:3" s="164" customFormat="1" ht="12" customHeight="1">
      <c r="A58" s="165" t="s">
        <v>136</v>
      </c>
      <c r="B58" s="166" t="s">
        <v>271</v>
      </c>
      <c r="C58" s="177"/>
    </row>
    <row r="59" spans="1:3" s="164" customFormat="1" ht="12" customHeight="1">
      <c r="A59" s="168" t="s">
        <v>137</v>
      </c>
      <c r="B59" s="169" t="s">
        <v>272</v>
      </c>
      <c r="C59" s="177">
        <v>500000</v>
      </c>
    </row>
    <row r="60" spans="1:3" s="164" customFormat="1" ht="12" customHeight="1">
      <c r="A60" s="168" t="s">
        <v>173</v>
      </c>
      <c r="B60" s="169" t="s">
        <v>273</v>
      </c>
      <c r="C60" s="177"/>
    </row>
    <row r="61" spans="1:3" s="164" customFormat="1" ht="12" customHeight="1" thickBot="1">
      <c r="A61" s="171" t="s">
        <v>274</v>
      </c>
      <c r="B61" s="172" t="s">
        <v>275</v>
      </c>
      <c r="C61" s="177"/>
    </row>
    <row r="62" spans="1:3" s="164" customFormat="1" ht="12" customHeight="1" thickBot="1">
      <c r="A62" s="161" t="s">
        <v>21</v>
      </c>
      <c r="B62" s="162" t="s">
        <v>276</v>
      </c>
      <c r="C62" s="175">
        <f>+C7+C14+C21+C28+C35+C46+C52+C57</f>
        <v>41274571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SUM(C64:C66)</f>
        <v>0</v>
      </c>
    </row>
    <row r="64" spans="1:3" s="164" customFormat="1" ht="12" customHeight="1">
      <c r="A64" s="165" t="s">
        <v>279</v>
      </c>
      <c r="B64" s="166" t="s">
        <v>280</v>
      </c>
      <c r="C64" s="177"/>
    </row>
    <row r="65" spans="1:3" s="164" customFormat="1" ht="12" customHeight="1">
      <c r="A65" s="168" t="s">
        <v>281</v>
      </c>
      <c r="B65" s="169" t="s">
        <v>282</v>
      </c>
      <c r="C65" s="177"/>
    </row>
    <row r="66" spans="1:3" s="164" customFormat="1" ht="12" customHeight="1" thickBot="1">
      <c r="A66" s="171" t="s">
        <v>283</v>
      </c>
      <c r="B66" s="181" t="s">
        <v>284</v>
      </c>
      <c r="C66" s="177"/>
    </row>
    <row r="67" spans="1:3" s="164" customFormat="1" ht="12" customHeight="1" thickBot="1">
      <c r="A67" s="180" t="s">
        <v>285</v>
      </c>
      <c r="B67" s="173" t="s">
        <v>286</v>
      </c>
      <c r="C67" s="163">
        <f>SUM(C68:C71)</f>
        <v>0</v>
      </c>
    </row>
    <row r="68" spans="1:3" s="164" customFormat="1" ht="12" customHeight="1">
      <c r="A68" s="165" t="s">
        <v>110</v>
      </c>
      <c r="B68" s="166" t="s">
        <v>287</v>
      </c>
      <c r="C68" s="177"/>
    </row>
    <row r="69" spans="1:3" s="164" customFormat="1" ht="12" customHeight="1">
      <c r="A69" s="168" t="s">
        <v>111</v>
      </c>
      <c r="B69" s="169" t="s">
        <v>288</v>
      </c>
      <c r="C69" s="177"/>
    </row>
    <row r="70" spans="1:3" s="164" customFormat="1" ht="12" customHeight="1">
      <c r="A70" s="168" t="s">
        <v>289</v>
      </c>
      <c r="B70" s="169" t="s">
        <v>290</v>
      </c>
      <c r="C70" s="177"/>
    </row>
    <row r="71" spans="1:3" s="164" customFormat="1" ht="12" customHeight="1" thickBot="1">
      <c r="A71" s="171" t="s">
        <v>291</v>
      </c>
      <c r="B71" s="172" t="s">
        <v>292</v>
      </c>
      <c r="C71" s="177"/>
    </row>
    <row r="72" spans="1:3" s="164" customFormat="1" ht="12" customHeight="1" thickBot="1">
      <c r="A72" s="180" t="s">
        <v>293</v>
      </c>
      <c r="B72" s="173" t="s">
        <v>294</v>
      </c>
      <c r="C72" s="163">
        <f>SUM(C73:C74)</f>
        <v>0</v>
      </c>
    </row>
    <row r="73" spans="1:3" s="164" customFormat="1" ht="12" customHeight="1">
      <c r="A73" s="165" t="s">
        <v>295</v>
      </c>
      <c r="B73" s="166" t="s">
        <v>296</v>
      </c>
      <c r="C73" s="177"/>
    </row>
    <row r="74" spans="1:3" s="164" customFormat="1" ht="12" customHeight="1" thickBot="1">
      <c r="A74" s="171" t="s">
        <v>297</v>
      </c>
      <c r="B74" s="172" t="s">
        <v>298</v>
      </c>
      <c r="C74" s="177"/>
    </row>
    <row r="75" spans="1:3" s="164" customFormat="1" ht="12" customHeight="1" thickBot="1">
      <c r="A75" s="180" t="s">
        <v>299</v>
      </c>
      <c r="B75" s="173" t="s">
        <v>300</v>
      </c>
      <c r="C75" s="163">
        <f>SUM(C76:C78)</f>
        <v>2625158</v>
      </c>
    </row>
    <row r="76" spans="1:3" s="164" customFormat="1" ht="12" customHeight="1">
      <c r="A76" s="165" t="s">
        <v>301</v>
      </c>
      <c r="B76" s="166" t="s">
        <v>302</v>
      </c>
      <c r="C76" s="177"/>
    </row>
    <row r="77" spans="1:3" s="164" customFormat="1" ht="12" customHeight="1">
      <c r="A77" s="168" t="s">
        <v>303</v>
      </c>
      <c r="B77" s="169" t="s">
        <v>304</v>
      </c>
      <c r="C77" s="177"/>
    </row>
    <row r="78" spans="1:3" s="164" customFormat="1" ht="12" customHeight="1" thickBot="1">
      <c r="A78" s="171" t="s">
        <v>305</v>
      </c>
      <c r="B78" s="172" t="s">
        <v>306</v>
      </c>
      <c r="C78" s="177">
        <v>2625158</v>
      </c>
    </row>
    <row r="79" spans="1:3" s="164" customFormat="1" ht="12" customHeight="1" thickBot="1">
      <c r="A79" s="180" t="s">
        <v>307</v>
      </c>
      <c r="B79" s="173" t="s">
        <v>308</v>
      </c>
      <c r="C79" s="163">
        <f>SUM(C80:C83)</f>
        <v>0</v>
      </c>
    </row>
    <row r="80" spans="1:3" s="164" customFormat="1" ht="12" customHeight="1">
      <c r="A80" s="182" t="s">
        <v>309</v>
      </c>
      <c r="B80" s="166" t="s">
        <v>310</v>
      </c>
      <c r="C80" s="177"/>
    </row>
    <row r="81" spans="1:3" s="164" customFormat="1" ht="12" customHeight="1">
      <c r="A81" s="183" t="s">
        <v>311</v>
      </c>
      <c r="B81" s="169" t="s">
        <v>312</v>
      </c>
      <c r="C81" s="177"/>
    </row>
    <row r="82" spans="1:3" s="164" customFormat="1" ht="12" customHeight="1">
      <c r="A82" s="183" t="s">
        <v>313</v>
      </c>
      <c r="B82" s="169" t="s">
        <v>314</v>
      </c>
      <c r="C82" s="177"/>
    </row>
    <row r="83" spans="1:3" s="164" customFormat="1" ht="12" customHeight="1" thickBot="1">
      <c r="A83" s="184" t="s">
        <v>315</v>
      </c>
      <c r="B83" s="172" t="s">
        <v>316</v>
      </c>
      <c r="C83" s="177"/>
    </row>
    <row r="84" spans="1:3" s="164" customFormat="1" ht="13.5" customHeight="1" thickBot="1">
      <c r="A84" s="180" t="s">
        <v>317</v>
      </c>
      <c r="B84" s="173" t="s">
        <v>318</v>
      </c>
      <c r="C84" s="185"/>
    </row>
    <row r="85" spans="1:3" s="164" customFormat="1" ht="15.75" customHeight="1" thickBot="1">
      <c r="A85" s="180" t="s">
        <v>319</v>
      </c>
      <c r="B85" s="186" t="s">
        <v>320</v>
      </c>
      <c r="C85" s="175">
        <f>+C63+C67+C72+C75+C79+C84</f>
        <v>2625158</v>
      </c>
    </row>
    <row r="86" spans="1:3" s="164" customFormat="1" ht="16.5" customHeight="1" thickBot="1">
      <c r="A86" s="187" t="s">
        <v>321</v>
      </c>
      <c r="B86" s="188" t="s">
        <v>322</v>
      </c>
      <c r="C86" s="175">
        <f>+C62+C85</f>
        <v>43899729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64" customFormat="1" ht="12" customHeight="1" thickBot="1">
      <c r="A91" s="4">
        <v>1</v>
      </c>
      <c r="B91" s="5">
        <v>2</v>
      </c>
      <c r="C91" s="14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SUM(C93:C97)</f>
        <v>39491780</v>
      </c>
    </row>
    <row r="93" spans="1:3" s="192" customFormat="1" ht="12" customHeight="1">
      <c r="A93" s="193" t="s">
        <v>84</v>
      </c>
      <c r="B93" s="194" t="s">
        <v>43</v>
      </c>
      <c r="C93" s="195">
        <v>22802580</v>
      </c>
    </row>
    <row r="94" spans="1:3" s="192" customFormat="1" ht="12" customHeight="1">
      <c r="A94" s="168" t="s">
        <v>85</v>
      </c>
      <c r="B94" s="196" t="s">
        <v>138</v>
      </c>
      <c r="C94" s="170">
        <v>2223204</v>
      </c>
    </row>
    <row r="95" spans="1:3" s="192" customFormat="1" ht="12" customHeight="1">
      <c r="A95" s="168" t="s">
        <v>86</v>
      </c>
      <c r="B95" s="196" t="s">
        <v>108</v>
      </c>
      <c r="C95" s="174">
        <v>9473899</v>
      </c>
    </row>
    <row r="96" spans="1:3" s="192" customFormat="1" ht="12" customHeight="1">
      <c r="A96" s="168" t="s">
        <v>87</v>
      </c>
      <c r="B96" s="197" t="s">
        <v>139</v>
      </c>
      <c r="C96" s="174"/>
    </row>
    <row r="97" spans="1:3" s="192" customFormat="1" ht="12" customHeight="1">
      <c r="A97" s="168" t="s">
        <v>98</v>
      </c>
      <c r="B97" s="198" t="s">
        <v>140</v>
      </c>
      <c r="C97" s="174">
        <f>C107</f>
        <v>4992097</v>
      </c>
    </row>
    <row r="98" spans="1:3" s="192" customFormat="1" ht="12" customHeight="1">
      <c r="A98" s="168" t="s">
        <v>88</v>
      </c>
      <c r="B98" s="196" t="s">
        <v>323</v>
      </c>
      <c r="C98" s="174"/>
    </row>
    <row r="99" spans="1:3" s="192" customFormat="1" ht="12" customHeight="1">
      <c r="A99" s="168" t="s">
        <v>89</v>
      </c>
      <c r="B99" s="199" t="s">
        <v>324</v>
      </c>
      <c r="C99" s="174"/>
    </row>
    <row r="100" spans="1:3" s="192" customFormat="1" ht="12" customHeight="1">
      <c r="A100" s="168" t="s">
        <v>99</v>
      </c>
      <c r="B100" s="200" t="s">
        <v>325</v>
      </c>
      <c r="C100" s="174"/>
    </row>
    <row r="101" spans="1:3" s="192" customFormat="1" ht="12" customHeight="1">
      <c r="A101" s="168" t="s">
        <v>100</v>
      </c>
      <c r="B101" s="200" t="s">
        <v>326</v>
      </c>
      <c r="C101" s="174"/>
    </row>
    <row r="102" spans="1:3" s="192" customFormat="1" ht="12" customHeight="1">
      <c r="A102" s="168" t="s">
        <v>101</v>
      </c>
      <c r="B102" s="199" t="s">
        <v>327</v>
      </c>
      <c r="C102" s="174"/>
    </row>
    <row r="103" spans="1:3" s="192" customFormat="1" ht="12" customHeight="1">
      <c r="A103" s="168" t="s">
        <v>102</v>
      </c>
      <c r="B103" s="199" t="s">
        <v>328</v>
      </c>
      <c r="C103" s="174"/>
    </row>
    <row r="104" spans="1:3" s="192" customFormat="1" ht="12" customHeight="1">
      <c r="A104" s="168" t="s">
        <v>104</v>
      </c>
      <c r="B104" s="200" t="s">
        <v>329</v>
      </c>
      <c r="C104" s="174"/>
    </row>
    <row r="105" spans="1:3" s="192" customFormat="1" ht="12" customHeight="1">
      <c r="A105" s="201" t="s">
        <v>141</v>
      </c>
      <c r="B105" s="202" t="s">
        <v>330</v>
      </c>
      <c r="C105" s="174"/>
    </row>
    <row r="106" spans="1:3" s="192" customFormat="1" ht="12" customHeight="1">
      <c r="A106" s="168" t="s">
        <v>331</v>
      </c>
      <c r="B106" s="202" t="s">
        <v>332</v>
      </c>
      <c r="C106" s="174"/>
    </row>
    <row r="107" spans="1:3" s="192" customFormat="1" ht="12" customHeight="1" thickBot="1">
      <c r="A107" s="203" t="s">
        <v>333</v>
      </c>
      <c r="B107" s="204" t="s">
        <v>334</v>
      </c>
      <c r="C107" s="205">
        <v>4992097</v>
      </c>
    </row>
    <row r="108" spans="1:3" s="192" customFormat="1" ht="12" customHeight="1" thickBot="1">
      <c r="A108" s="161" t="s">
        <v>14</v>
      </c>
      <c r="B108" s="206" t="s">
        <v>415</v>
      </c>
      <c r="C108" s="163">
        <f>+C109+C111+C113</f>
        <v>2130155</v>
      </c>
    </row>
    <row r="109" spans="1:3" s="192" customFormat="1" ht="12" customHeight="1">
      <c r="A109" s="165" t="s">
        <v>90</v>
      </c>
      <c r="B109" s="196" t="s">
        <v>172</v>
      </c>
      <c r="C109" s="167">
        <v>812800</v>
      </c>
    </row>
    <row r="110" spans="1:3" s="192" customFormat="1" ht="12" customHeight="1">
      <c r="A110" s="165" t="s">
        <v>91</v>
      </c>
      <c r="B110" s="207" t="s">
        <v>335</v>
      </c>
      <c r="C110" s="167"/>
    </row>
    <row r="111" spans="1:3" s="192" customFormat="1" ht="12" customHeight="1">
      <c r="A111" s="165" t="s">
        <v>92</v>
      </c>
      <c r="B111" s="207" t="s">
        <v>142</v>
      </c>
      <c r="C111" s="170">
        <v>1317355</v>
      </c>
    </row>
    <row r="112" spans="1:3" s="192" customFormat="1" ht="12" customHeight="1">
      <c r="A112" s="165" t="s">
        <v>93</v>
      </c>
      <c r="B112" s="207" t="s">
        <v>336</v>
      </c>
      <c r="C112" s="208"/>
    </row>
    <row r="113" spans="1:3" s="192" customFormat="1" ht="12" customHeight="1">
      <c r="A113" s="165" t="s">
        <v>94</v>
      </c>
      <c r="B113" s="209" t="s">
        <v>174</v>
      </c>
      <c r="C113" s="208"/>
    </row>
    <row r="114" spans="1:3" s="192" customFormat="1" ht="12" customHeight="1">
      <c r="A114" s="165" t="s">
        <v>103</v>
      </c>
      <c r="B114" s="210" t="s">
        <v>337</v>
      </c>
      <c r="C114" s="208"/>
    </row>
    <row r="115" spans="1:3" s="192" customFormat="1" ht="12" customHeight="1">
      <c r="A115" s="165" t="s">
        <v>105</v>
      </c>
      <c r="B115" s="211" t="s">
        <v>338</v>
      </c>
      <c r="C115" s="208"/>
    </row>
    <row r="116" spans="1:3" s="192" customFormat="1" ht="12">
      <c r="A116" s="165" t="s">
        <v>143</v>
      </c>
      <c r="B116" s="200" t="s">
        <v>326</v>
      </c>
      <c r="C116" s="208"/>
    </row>
    <row r="117" spans="1:3" s="192" customFormat="1" ht="12" customHeight="1">
      <c r="A117" s="165" t="s">
        <v>144</v>
      </c>
      <c r="B117" s="200" t="s">
        <v>339</v>
      </c>
      <c r="C117" s="208"/>
    </row>
    <row r="118" spans="1:3" s="192" customFormat="1" ht="12" customHeight="1">
      <c r="A118" s="165" t="s">
        <v>145</v>
      </c>
      <c r="B118" s="200" t="s">
        <v>340</v>
      </c>
      <c r="C118" s="208"/>
    </row>
    <row r="119" spans="1:3" s="192" customFormat="1" ht="12" customHeight="1">
      <c r="A119" s="165" t="s">
        <v>341</v>
      </c>
      <c r="B119" s="200" t="s">
        <v>329</v>
      </c>
      <c r="C119" s="208"/>
    </row>
    <row r="120" spans="1:3" s="192" customFormat="1" ht="12" customHeight="1">
      <c r="A120" s="165" t="s">
        <v>342</v>
      </c>
      <c r="B120" s="200" t="s">
        <v>343</v>
      </c>
      <c r="C120" s="208"/>
    </row>
    <row r="121" spans="1:3" s="192" customFormat="1" ht="12.75" thickBot="1">
      <c r="A121" s="201" t="s">
        <v>344</v>
      </c>
      <c r="B121" s="200" t="s">
        <v>345</v>
      </c>
      <c r="C121" s="212"/>
    </row>
    <row r="122" spans="1:3" s="192" customFormat="1" ht="12" customHeight="1" thickBot="1">
      <c r="A122" s="161" t="s">
        <v>15</v>
      </c>
      <c r="B122" s="213" t="s">
        <v>346</v>
      </c>
      <c r="C122" s="163">
        <f>+C123+C124</f>
        <v>4170964</v>
      </c>
    </row>
    <row r="123" spans="1:3" s="192" customFormat="1" ht="12" customHeight="1">
      <c r="A123" s="165" t="s">
        <v>73</v>
      </c>
      <c r="B123" s="214" t="s">
        <v>50</v>
      </c>
      <c r="C123" s="167">
        <v>4170964</v>
      </c>
    </row>
    <row r="124" spans="1:3" s="192" customFormat="1" ht="12" customHeight="1" thickBot="1">
      <c r="A124" s="171" t="s">
        <v>74</v>
      </c>
      <c r="B124" s="207" t="s">
        <v>51</v>
      </c>
      <c r="C124" s="174"/>
    </row>
    <row r="125" spans="1:3" s="192" customFormat="1" ht="12" customHeight="1" thickBot="1">
      <c r="A125" s="161" t="s">
        <v>16</v>
      </c>
      <c r="B125" s="213" t="s">
        <v>347</v>
      </c>
      <c r="C125" s="163">
        <f>+C92+C108+C122</f>
        <v>45792899</v>
      </c>
    </row>
    <row r="126" spans="1:3" s="192" customFormat="1" ht="12" customHeight="1" thickBot="1">
      <c r="A126" s="161" t="s">
        <v>17</v>
      </c>
      <c r="B126" s="213" t="s">
        <v>348</v>
      </c>
      <c r="C126" s="163">
        <f>+C127+C128+C129</f>
        <v>0</v>
      </c>
    </row>
    <row r="127" spans="1:3" s="192" customFormat="1" ht="12" customHeight="1">
      <c r="A127" s="165" t="s">
        <v>77</v>
      </c>
      <c r="B127" s="214" t="s">
        <v>349</v>
      </c>
      <c r="C127" s="208"/>
    </row>
    <row r="128" spans="1:3" s="192" customFormat="1" ht="12" customHeight="1">
      <c r="A128" s="165" t="s">
        <v>78</v>
      </c>
      <c r="B128" s="214" t="s">
        <v>350</v>
      </c>
      <c r="C128" s="208"/>
    </row>
    <row r="129" spans="1:3" s="192" customFormat="1" ht="12" customHeight="1" thickBot="1">
      <c r="A129" s="201" t="s">
        <v>79</v>
      </c>
      <c r="B129" s="215" t="s">
        <v>351</v>
      </c>
      <c r="C129" s="208"/>
    </row>
    <row r="130" spans="1:3" s="192" customFormat="1" ht="12" customHeight="1" thickBot="1">
      <c r="A130" s="161" t="s">
        <v>18</v>
      </c>
      <c r="B130" s="213" t="s">
        <v>352</v>
      </c>
      <c r="C130" s="163">
        <f>+C131+C132+C133+C134</f>
        <v>0</v>
      </c>
    </row>
    <row r="131" spans="1:3" s="192" customFormat="1" ht="12" customHeight="1">
      <c r="A131" s="165" t="s">
        <v>80</v>
      </c>
      <c r="B131" s="214" t="s">
        <v>353</v>
      </c>
      <c r="C131" s="208"/>
    </row>
    <row r="132" spans="1:3" s="192" customFormat="1" ht="12" customHeight="1">
      <c r="A132" s="165" t="s">
        <v>81</v>
      </c>
      <c r="B132" s="214" t="s">
        <v>354</v>
      </c>
      <c r="C132" s="208"/>
    </row>
    <row r="133" spans="1:3" s="192" customFormat="1" ht="12" customHeight="1">
      <c r="A133" s="165" t="s">
        <v>257</v>
      </c>
      <c r="B133" s="214" t="s">
        <v>355</v>
      </c>
      <c r="C133" s="208"/>
    </row>
    <row r="134" spans="1:3" s="192" customFormat="1" ht="12" customHeight="1" thickBot="1">
      <c r="A134" s="201" t="s">
        <v>259</v>
      </c>
      <c r="B134" s="215" t="s">
        <v>356</v>
      </c>
      <c r="C134" s="208"/>
    </row>
    <row r="135" spans="1:3" s="192" customFormat="1" ht="12" customHeight="1" thickBot="1">
      <c r="A135" s="161" t="s">
        <v>19</v>
      </c>
      <c r="B135" s="213" t="s">
        <v>357</v>
      </c>
      <c r="C135" s="175">
        <f>+C136+C137+C138+C140+C139</f>
        <v>2628658</v>
      </c>
    </row>
    <row r="136" spans="1:3" s="192" customFormat="1" ht="12" customHeight="1">
      <c r="A136" s="165" t="s">
        <v>82</v>
      </c>
      <c r="B136" s="214" t="s">
        <v>358</v>
      </c>
      <c r="C136" s="208"/>
    </row>
    <row r="137" spans="1:3" s="192" customFormat="1" ht="12" customHeight="1">
      <c r="A137" s="165" t="s">
        <v>83</v>
      </c>
      <c r="B137" s="214" t="s">
        <v>359</v>
      </c>
      <c r="C137" s="208"/>
    </row>
    <row r="138" spans="1:3" s="192" customFormat="1" ht="12" customHeight="1">
      <c r="A138" s="165" t="s">
        <v>266</v>
      </c>
      <c r="B138" s="214" t="s">
        <v>360</v>
      </c>
      <c r="C138" s="208">
        <v>2628658</v>
      </c>
    </row>
    <row r="139" spans="1:3" s="192" customFormat="1" ht="12" customHeight="1" thickBot="1">
      <c r="A139" s="201" t="s">
        <v>268</v>
      </c>
      <c r="B139" s="215" t="s">
        <v>361</v>
      </c>
      <c r="C139" s="208"/>
    </row>
    <row r="140" spans="1:3" s="192" customFormat="1" ht="12" customHeight="1" thickBot="1">
      <c r="A140" s="161" t="s">
        <v>20</v>
      </c>
      <c r="B140" s="213" t="s">
        <v>362</v>
      </c>
      <c r="C140" s="208"/>
    </row>
    <row r="141" spans="1:3" s="192" customFormat="1" ht="12" customHeight="1" thickBot="1">
      <c r="A141" s="165" t="s">
        <v>136</v>
      </c>
      <c r="B141" s="214" t="s">
        <v>363</v>
      </c>
      <c r="C141" s="216"/>
    </row>
    <row r="142" spans="1:3" s="192" customFormat="1" ht="12" customHeight="1">
      <c r="A142" s="165" t="s">
        <v>137</v>
      </c>
      <c r="B142" s="214" t="s">
        <v>364</v>
      </c>
      <c r="C142" s="208"/>
    </row>
    <row r="143" spans="1:3" s="192" customFormat="1" ht="12" customHeight="1">
      <c r="A143" s="165" t="s">
        <v>173</v>
      </c>
      <c r="B143" s="214" t="s">
        <v>365</v>
      </c>
      <c r="C143" s="208"/>
    </row>
    <row r="144" spans="1:3" s="192" customFormat="1" ht="12" customHeight="1" thickBot="1">
      <c r="A144" s="165" t="s">
        <v>274</v>
      </c>
      <c r="B144" s="214" t="s">
        <v>366</v>
      </c>
      <c r="C144" s="208"/>
    </row>
    <row r="145" spans="1:9" s="192" customFormat="1" ht="15" customHeight="1" thickBot="1">
      <c r="A145" s="161" t="s">
        <v>21</v>
      </c>
      <c r="B145" s="213" t="s">
        <v>367</v>
      </c>
      <c r="C145" s="143">
        <f>C135</f>
        <v>2628658</v>
      </c>
      <c r="F145" s="217"/>
      <c r="G145" s="218"/>
      <c r="H145" s="218"/>
      <c r="I145" s="218"/>
    </row>
    <row r="146" spans="1:3" s="164" customFormat="1" ht="12.75" customHeight="1" thickBot="1">
      <c r="A146" s="219" t="s">
        <v>22</v>
      </c>
      <c r="B146" s="127" t="s">
        <v>368</v>
      </c>
      <c r="C146" s="143">
        <f>C125+C145</f>
        <v>48421557</v>
      </c>
    </row>
    <row r="147" ht="7.5" customHeight="1"/>
    <row r="148" spans="1:3" ht="15.75">
      <c r="A148" s="434" t="s">
        <v>369</v>
      </c>
      <c r="B148" s="434"/>
      <c r="C148" s="434"/>
    </row>
    <row r="149" spans="1:3" ht="15" customHeight="1" thickBot="1">
      <c r="A149" s="428" t="s">
        <v>117</v>
      </c>
      <c r="B149" s="428"/>
      <c r="C149" s="112" t="s">
        <v>9</v>
      </c>
    </row>
    <row r="150" spans="1:4" ht="13.5" customHeight="1" thickBot="1">
      <c r="A150" s="3">
        <v>1</v>
      </c>
      <c r="B150" s="7" t="s">
        <v>370</v>
      </c>
      <c r="C150" s="110">
        <f>+C62-C125</f>
        <v>-4518328</v>
      </c>
      <c r="D150" s="144"/>
    </row>
    <row r="151" spans="1:3" ht="27.75" customHeight="1" thickBot="1">
      <c r="A151" s="3" t="s">
        <v>14</v>
      </c>
      <c r="B151" s="7" t="s">
        <v>371</v>
      </c>
      <c r="C151" s="110">
        <f>+C85-C145</f>
        <v>-3500</v>
      </c>
    </row>
  </sheetData>
  <sheetProtection/>
  <mergeCells count="8">
    <mergeCell ref="A148:C148"/>
    <mergeCell ref="A149:B149"/>
    <mergeCell ref="A1:C1"/>
    <mergeCell ref="A2:C2"/>
    <mergeCell ref="A3:C3"/>
    <mergeCell ref="A4:B4"/>
    <mergeCell ref="A88:C88"/>
    <mergeCell ref="A89:B89"/>
  </mergeCells>
  <printOptions/>
  <pageMargins left="0.75" right="0.75" top="0.78" bottom="0.73" header="0.5" footer="0.5"/>
  <pageSetup fitToHeight="2" fitToWidth="3" horizontalDpi="600" verticalDpi="600" orientation="portrait" paperSize="9" scale="64" r:id="rId1"/>
  <rowBreaks count="1" manualBreakCount="1">
    <brk id="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50390625" style="128" customWidth="1"/>
    <col min="2" max="2" width="91.625" style="128" customWidth="1"/>
    <col min="3" max="3" width="22.875" style="129" customWidth="1"/>
    <col min="4" max="4" width="9.00390625" style="136" customWidth="1"/>
    <col min="5" max="16384" width="9.375" style="136" customWidth="1"/>
  </cols>
  <sheetData>
    <row r="1" spans="1:6" ht="15.75">
      <c r="A1" s="429" t="s">
        <v>548</v>
      </c>
      <c r="B1" s="430"/>
      <c r="C1" s="430"/>
      <c r="D1" s="135"/>
      <c r="E1" s="135"/>
      <c r="F1" s="135"/>
    </row>
    <row r="2" spans="1:6" ht="15.75">
      <c r="A2" s="433" t="s">
        <v>526</v>
      </c>
      <c r="B2" s="433"/>
      <c r="C2" s="433"/>
      <c r="D2" s="320"/>
      <c r="E2" s="320"/>
      <c r="F2" s="320"/>
    </row>
    <row r="3" spans="1:3" ht="15.75" customHeight="1">
      <c r="A3" s="431" t="s">
        <v>10</v>
      </c>
      <c r="B3" s="431"/>
      <c r="C3" s="431"/>
    </row>
    <row r="4" spans="1:3" ht="15.75" customHeight="1" thickBot="1">
      <c r="A4" s="428" t="s">
        <v>115</v>
      </c>
      <c r="B4" s="428"/>
      <c r="C4" s="112" t="s">
        <v>9</v>
      </c>
    </row>
    <row r="5" spans="1:3" ht="37.5" customHeight="1" thickBot="1">
      <c r="A5" s="4" t="s">
        <v>59</v>
      </c>
      <c r="B5" s="5" t="s">
        <v>12</v>
      </c>
      <c r="C5" s="14" t="s">
        <v>479</v>
      </c>
    </row>
    <row r="6" spans="1:3" s="140" customFormat="1" ht="12" customHeight="1" thickBot="1">
      <c r="A6" s="137">
        <v>1</v>
      </c>
      <c r="B6" s="138">
        <v>2</v>
      </c>
      <c r="C6" s="139">
        <v>3</v>
      </c>
    </row>
    <row r="7" spans="1:3" s="164" customFormat="1" ht="12" customHeight="1" thickBot="1">
      <c r="A7" s="161" t="s">
        <v>13</v>
      </c>
      <c r="B7" s="162" t="s">
        <v>207</v>
      </c>
      <c r="C7" s="163">
        <f>+C8+C9+C10+C11+C12+C13</f>
        <v>0</v>
      </c>
    </row>
    <row r="8" spans="1:3" s="164" customFormat="1" ht="12" customHeight="1">
      <c r="A8" s="165" t="s">
        <v>84</v>
      </c>
      <c r="B8" s="166" t="s">
        <v>208</v>
      </c>
      <c r="C8" s="167"/>
    </row>
    <row r="9" spans="1:3" s="164" customFormat="1" ht="12" customHeight="1">
      <c r="A9" s="168" t="s">
        <v>85</v>
      </c>
      <c r="B9" s="169" t="s">
        <v>209</v>
      </c>
      <c r="C9" s="170"/>
    </row>
    <row r="10" spans="1:3" s="164" customFormat="1" ht="12" customHeight="1">
      <c r="A10" s="168" t="s">
        <v>86</v>
      </c>
      <c r="B10" s="169" t="s">
        <v>210</v>
      </c>
      <c r="C10" s="170"/>
    </row>
    <row r="11" spans="1:3" s="164" customFormat="1" ht="12" customHeight="1">
      <c r="A11" s="168" t="s">
        <v>87</v>
      </c>
      <c r="B11" s="169" t="s">
        <v>211</v>
      </c>
      <c r="C11" s="170"/>
    </row>
    <row r="12" spans="1:3" s="164" customFormat="1" ht="12" customHeight="1">
      <c r="A12" s="168" t="s">
        <v>109</v>
      </c>
      <c r="B12" s="169" t="s">
        <v>212</v>
      </c>
      <c r="C12" s="170"/>
    </row>
    <row r="13" spans="1:3" s="164" customFormat="1" ht="12" customHeight="1" thickBot="1">
      <c r="A13" s="171" t="s">
        <v>88</v>
      </c>
      <c r="B13" s="172" t="s">
        <v>213</v>
      </c>
      <c r="C13" s="170"/>
    </row>
    <row r="14" spans="1:3" s="164" customFormat="1" ht="12" customHeight="1" thickBot="1">
      <c r="A14" s="161" t="s">
        <v>14</v>
      </c>
      <c r="B14" s="173" t="s">
        <v>214</v>
      </c>
      <c r="C14" s="163">
        <f>+C15+C16+C17+C18+C19</f>
        <v>0</v>
      </c>
    </row>
    <row r="15" spans="1:3" s="164" customFormat="1" ht="12" customHeight="1">
      <c r="A15" s="165" t="s">
        <v>90</v>
      </c>
      <c r="B15" s="166" t="s">
        <v>215</v>
      </c>
      <c r="C15" s="167"/>
    </row>
    <row r="16" spans="1:3" s="164" customFormat="1" ht="12" customHeight="1">
      <c r="A16" s="168" t="s">
        <v>91</v>
      </c>
      <c r="B16" s="169" t="s">
        <v>216</v>
      </c>
      <c r="C16" s="170"/>
    </row>
    <row r="17" spans="1:3" s="164" customFormat="1" ht="12" customHeight="1">
      <c r="A17" s="168" t="s">
        <v>92</v>
      </c>
      <c r="B17" s="169" t="s">
        <v>217</v>
      </c>
      <c r="C17" s="170"/>
    </row>
    <row r="18" spans="1:3" s="164" customFormat="1" ht="12" customHeight="1">
      <c r="A18" s="168" t="s">
        <v>93</v>
      </c>
      <c r="B18" s="169" t="s">
        <v>218</v>
      </c>
      <c r="C18" s="170"/>
    </row>
    <row r="19" spans="1:3" s="164" customFormat="1" ht="12" customHeight="1">
      <c r="A19" s="168" t="s">
        <v>94</v>
      </c>
      <c r="B19" s="169" t="s">
        <v>219</v>
      </c>
      <c r="C19" s="170"/>
    </row>
    <row r="20" spans="1:3" s="164" customFormat="1" ht="12" customHeight="1" thickBot="1">
      <c r="A20" s="171" t="s">
        <v>103</v>
      </c>
      <c r="B20" s="172" t="s">
        <v>220</v>
      </c>
      <c r="C20" s="174"/>
    </row>
    <row r="21" spans="1:3" s="164" customFormat="1" ht="12" customHeight="1" thickBot="1">
      <c r="A21" s="161" t="s">
        <v>15</v>
      </c>
      <c r="B21" s="162" t="s">
        <v>221</v>
      </c>
      <c r="C21" s="163">
        <f>+C22+C23+C24+C25+C26</f>
        <v>0</v>
      </c>
    </row>
    <row r="22" spans="1:3" s="164" customFormat="1" ht="12" customHeight="1">
      <c r="A22" s="165" t="s">
        <v>73</v>
      </c>
      <c r="B22" s="166" t="s">
        <v>222</v>
      </c>
      <c r="C22" s="167"/>
    </row>
    <row r="23" spans="1:3" s="164" customFormat="1" ht="12" customHeight="1">
      <c r="A23" s="168" t="s">
        <v>74</v>
      </c>
      <c r="B23" s="169" t="s">
        <v>223</v>
      </c>
      <c r="C23" s="170"/>
    </row>
    <row r="24" spans="1:3" s="164" customFormat="1" ht="12" customHeight="1">
      <c r="A24" s="168" t="s">
        <v>75</v>
      </c>
      <c r="B24" s="169" t="s">
        <v>224</v>
      </c>
      <c r="C24" s="170"/>
    </row>
    <row r="25" spans="1:3" s="164" customFormat="1" ht="12" customHeight="1">
      <c r="A25" s="168" t="s">
        <v>76</v>
      </c>
      <c r="B25" s="169" t="s">
        <v>225</v>
      </c>
      <c r="C25" s="170"/>
    </row>
    <row r="26" spans="1:3" s="164" customFormat="1" ht="12" customHeight="1">
      <c r="A26" s="168" t="s">
        <v>126</v>
      </c>
      <c r="B26" s="169" t="s">
        <v>226</v>
      </c>
      <c r="C26" s="170"/>
    </row>
    <row r="27" spans="1:3" s="164" customFormat="1" ht="12" customHeight="1" thickBot="1">
      <c r="A27" s="171" t="s">
        <v>127</v>
      </c>
      <c r="B27" s="172" t="s">
        <v>227</v>
      </c>
      <c r="C27" s="174"/>
    </row>
    <row r="28" spans="1:3" s="164" customFormat="1" ht="12" customHeight="1" thickBot="1">
      <c r="A28" s="161" t="s">
        <v>128</v>
      </c>
      <c r="B28" s="162" t="s">
        <v>228</v>
      </c>
      <c r="C28" s="175">
        <f>+C29+C32+C33+C34</f>
        <v>0</v>
      </c>
    </row>
    <row r="29" spans="1:3" s="164" customFormat="1" ht="12" customHeight="1">
      <c r="A29" s="165" t="s">
        <v>229</v>
      </c>
      <c r="B29" s="166" t="s">
        <v>230</v>
      </c>
      <c r="C29" s="176"/>
    </row>
    <row r="30" spans="1:3" s="164" customFormat="1" ht="12" customHeight="1">
      <c r="A30" s="168" t="s">
        <v>231</v>
      </c>
      <c r="B30" s="169" t="s">
        <v>232</v>
      </c>
      <c r="C30" s="170"/>
    </row>
    <row r="31" spans="1:3" s="164" customFormat="1" ht="12" customHeight="1">
      <c r="A31" s="168" t="s">
        <v>233</v>
      </c>
      <c r="B31" s="169" t="s">
        <v>234</v>
      </c>
      <c r="C31" s="170"/>
    </row>
    <row r="32" spans="1:3" s="164" customFormat="1" ht="12" customHeight="1">
      <c r="A32" s="168" t="s">
        <v>235</v>
      </c>
      <c r="B32" s="169" t="s">
        <v>236</v>
      </c>
      <c r="C32" s="170"/>
    </row>
    <row r="33" spans="1:3" s="164" customFormat="1" ht="12" customHeight="1">
      <c r="A33" s="168" t="s">
        <v>237</v>
      </c>
      <c r="B33" s="169" t="s">
        <v>238</v>
      </c>
      <c r="C33" s="170"/>
    </row>
    <row r="34" spans="1:3" s="164" customFormat="1" ht="12" customHeight="1" thickBot="1">
      <c r="A34" s="171" t="s">
        <v>239</v>
      </c>
      <c r="B34" s="172" t="s">
        <v>240</v>
      </c>
      <c r="C34" s="174"/>
    </row>
    <row r="35" spans="1:3" s="164" customFormat="1" ht="12" customHeight="1" thickBot="1">
      <c r="A35" s="161" t="s">
        <v>17</v>
      </c>
      <c r="B35" s="162" t="s">
        <v>241</v>
      </c>
      <c r="C35" s="163"/>
    </row>
    <row r="36" spans="1:3" s="164" customFormat="1" ht="12" customHeight="1">
      <c r="A36" s="165" t="s">
        <v>77</v>
      </c>
      <c r="B36" s="166" t="s">
        <v>242</v>
      </c>
      <c r="C36" s="167"/>
    </row>
    <row r="37" spans="1:3" s="164" customFormat="1" ht="12" customHeight="1">
      <c r="A37" s="168" t="s">
        <v>78</v>
      </c>
      <c r="B37" s="169" t="s">
        <v>243</v>
      </c>
      <c r="C37" s="170"/>
    </row>
    <row r="38" spans="1:3" s="164" customFormat="1" ht="12" customHeight="1">
      <c r="A38" s="168" t="s">
        <v>79</v>
      </c>
      <c r="B38" s="169" t="s">
        <v>244</v>
      </c>
      <c r="C38" s="170" t="s">
        <v>440</v>
      </c>
    </row>
    <row r="39" spans="1:3" s="164" customFormat="1" ht="12" customHeight="1">
      <c r="A39" s="168" t="s">
        <v>130</v>
      </c>
      <c r="B39" s="169" t="s">
        <v>245</v>
      </c>
      <c r="C39" s="170"/>
    </row>
    <row r="40" spans="1:3" s="164" customFormat="1" ht="12" customHeight="1">
      <c r="A40" s="168" t="s">
        <v>131</v>
      </c>
      <c r="B40" s="169" t="s">
        <v>246</v>
      </c>
      <c r="C40" s="170"/>
    </row>
    <row r="41" spans="1:3" s="164" customFormat="1" ht="12" customHeight="1">
      <c r="A41" s="168" t="s">
        <v>132</v>
      </c>
      <c r="B41" s="169" t="s">
        <v>247</v>
      </c>
      <c r="C41" s="170"/>
    </row>
    <row r="42" spans="1:3" s="164" customFormat="1" ht="12" customHeight="1">
      <c r="A42" s="168" t="s">
        <v>133</v>
      </c>
      <c r="B42" s="169" t="s">
        <v>248</v>
      </c>
      <c r="C42" s="170"/>
    </row>
    <row r="43" spans="1:3" s="164" customFormat="1" ht="12" customHeight="1">
      <c r="A43" s="168" t="s">
        <v>134</v>
      </c>
      <c r="B43" s="169" t="s">
        <v>249</v>
      </c>
      <c r="C43" s="170"/>
    </row>
    <row r="44" spans="1:3" s="164" customFormat="1" ht="12" customHeight="1">
      <c r="A44" s="168" t="s">
        <v>250</v>
      </c>
      <c r="B44" s="169" t="s">
        <v>251</v>
      </c>
      <c r="C44" s="177"/>
    </row>
    <row r="45" spans="1:3" s="164" customFormat="1" ht="12" customHeight="1" thickBot="1">
      <c r="A45" s="171" t="s">
        <v>252</v>
      </c>
      <c r="B45" s="172" t="s">
        <v>253</v>
      </c>
      <c r="C45" s="178"/>
    </row>
    <row r="46" spans="1:3" s="164" customFormat="1" ht="12" customHeight="1" thickBot="1">
      <c r="A46" s="161" t="s">
        <v>18</v>
      </c>
      <c r="B46" s="162" t="s">
        <v>254</v>
      </c>
      <c r="C46" s="163">
        <f>SUM(C47:C51)</f>
        <v>0</v>
      </c>
    </row>
    <row r="47" spans="1:3" s="164" customFormat="1" ht="12" customHeight="1">
      <c r="A47" s="165" t="s">
        <v>80</v>
      </c>
      <c r="B47" s="166" t="s">
        <v>255</v>
      </c>
      <c r="C47" s="179"/>
    </row>
    <row r="48" spans="1:3" s="164" customFormat="1" ht="12" customHeight="1">
      <c r="A48" s="168" t="s">
        <v>81</v>
      </c>
      <c r="B48" s="169" t="s">
        <v>256</v>
      </c>
      <c r="C48" s="177"/>
    </row>
    <row r="49" spans="1:3" s="164" customFormat="1" ht="12" customHeight="1">
      <c r="A49" s="168" t="s">
        <v>257</v>
      </c>
      <c r="B49" s="169" t="s">
        <v>258</v>
      </c>
      <c r="C49" s="177"/>
    </row>
    <row r="50" spans="1:3" s="164" customFormat="1" ht="12" customHeight="1">
      <c r="A50" s="168" t="s">
        <v>259</v>
      </c>
      <c r="B50" s="169" t="s">
        <v>260</v>
      </c>
      <c r="C50" s="177"/>
    </row>
    <row r="51" spans="1:3" s="164" customFormat="1" ht="12" customHeight="1" thickBot="1">
      <c r="A51" s="171" t="s">
        <v>261</v>
      </c>
      <c r="B51" s="172" t="s">
        <v>262</v>
      </c>
      <c r="C51" s="178"/>
    </row>
    <row r="52" spans="1:3" s="164" customFormat="1" ht="12" customHeight="1" thickBot="1">
      <c r="A52" s="161" t="s">
        <v>135</v>
      </c>
      <c r="B52" s="162" t="s">
        <v>263</v>
      </c>
      <c r="C52" s="163">
        <f>SUM(C53:C55)</f>
        <v>0</v>
      </c>
    </row>
    <row r="53" spans="1:3" s="164" customFormat="1" ht="12" customHeight="1">
      <c r="A53" s="165" t="s">
        <v>82</v>
      </c>
      <c r="B53" s="166" t="s">
        <v>264</v>
      </c>
      <c r="C53" s="167"/>
    </row>
    <row r="54" spans="1:3" s="164" customFormat="1" ht="12" customHeight="1">
      <c r="A54" s="168" t="s">
        <v>83</v>
      </c>
      <c r="B54" s="169" t="s">
        <v>265</v>
      </c>
      <c r="C54" s="170"/>
    </row>
    <row r="55" spans="1:3" s="164" customFormat="1" ht="12" customHeight="1">
      <c r="A55" s="168" t="s">
        <v>266</v>
      </c>
      <c r="B55" s="169" t="s">
        <v>267</v>
      </c>
      <c r="C55" s="170"/>
    </row>
    <row r="56" spans="1:3" s="164" customFormat="1" ht="12" customHeight="1" thickBot="1">
      <c r="A56" s="171" t="s">
        <v>268</v>
      </c>
      <c r="B56" s="172" t="s">
        <v>269</v>
      </c>
      <c r="C56" s="174"/>
    </row>
    <row r="57" spans="1:3" s="164" customFormat="1" ht="12" customHeight="1" thickBot="1">
      <c r="A57" s="161" t="s">
        <v>20</v>
      </c>
      <c r="B57" s="173" t="s">
        <v>270</v>
      </c>
      <c r="C57" s="163">
        <f>SUM(C58:C60)</f>
        <v>0</v>
      </c>
    </row>
    <row r="58" spans="1:3" s="164" customFormat="1" ht="12" customHeight="1">
      <c r="A58" s="165" t="s">
        <v>136</v>
      </c>
      <c r="B58" s="166" t="s">
        <v>271</v>
      </c>
      <c r="C58" s="177"/>
    </row>
    <row r="59" spans="1:3" s="164" customFormat="1" ht="12" customHeight="1">
      <c r="A59" s="168" t="s">
        <v>137</v>
      </c>
      <c r="B59" s="169" t="s">
        <v>272</v>
      </c>
      <c r="C59" s="177"/>
    </row>
    <row r="60" spans="1:3" s="164" customFormat="1" ht="12" customHeight="1">
      <c r="A60" s="168" t="s">
        <v>173</v>
      </c>
      <c r="B60" s="169" t="s">
        <v>273</v>
      </c>
      <c r="C60" s="177"/>
    </row>
    <row r="61" spans="1:3" s="164" customFormat="1" ht="12" customHeight="1" thickBot="1">
      <c r="A61" s="171" t="s">
        <v>274</v>
      </c>
      <c r="B61" s="172" t="s">
        <v>275</v>
      </c>
      <c r="C61" s="177"/>
    </row>
    <row r="62" spans="1:3" s="164" customFormat="1" ht="12" customHeight="1" thickBot="1">
      <c r="A62" s="161" t="s">
        <v>21</v>
      </c>
      <c r="B62" s="162" t="s">
        <v>276</v>
      </c>
      <c r="C62" s="175">
        <f>+C7+C14+C21+C28+C35+C46+C52+C57</f>
        <v>0</v>
      </c>
    </row>
    <row r="63" spans="1:3" s="164" customFormat="1" ht="12" customHeight="1" thickBot="1">
      <c r="A63" s="180" t="s">
        <v>277</v>
      </c>
      <c r="B63" s="173" t="s">
        <v>278</v>
      </c>
      <c r="C63" s="163">
        <f>SUM(C64:C66)</f>
        <v>0</v>
      </c>
    </row>
    <row r="64" spans="1:3" s="164" customFormat="1" ht="12" customHeight="1">
      <c r="A64" s="165" t="s">
        <v>279</v>
      </c>
      <c r="B64" s="166" t="s">
        <v>280</v>
      </c>
      <c r="C64" s="177"/>
    </row>
    <row r="65" spans="1:3" s="164" customFormat="1" ht="12" customHeight="1">
      <c r="A65" s="168" t="s">
        <v>281</v>
      </c>
      <c r="B65" s="169" t="s">
        <v>282</v>
      </c>
      <c r="C65" s="177"/>
    </row>
    <row r="66" spans="1:3" s="164" customFormat="1" ht="12" customHeight="1" thickBot="1">
      <c r="A66" s="171" t="s">
        <v>283</v>
      </c>
      <c r="B66" s="181" t="s">
        <v>284</v>
      </c>
      <c r="C66" s="177"/>
    </row>
    <row r="67" spans="1:3" s="164" customFormat="1" ht="12" customHeight="1" thickBot="1">
      <c r="A67" s="180" t="s">
        <v>285</v>
      </c>
      <c r="B67" s="173" t="s">
        <v>286</v>
      </c>
      <c r="C67" s="163">
        <f>SUM(C68:C71)</f>
        <v>0</v>
      </c>
    </row>
    <row r="68" spans="1:3" s="164" customFormat="1" ht="12" customHeight="1">
      <c r="A68" s="165" t="s">
        <v>110</v>
      </c>
      <c r="B68" s="166" t="s">
        <v>287</v>
      </c>
      <c r="C68" s="177"/>
    </row>
    <row r="69" spans="1:3" s="164" customFormat="1" ht="12" customHeight="1">
      <c r="A69" s="168" t="s">
        <v>111</v>
      </c>
      <c r="B69" s="169" t="s">
        <v>288</v>
      </c>
      <c r="C69" s="177"/>
    </row>
    <row r="70" spans="1:3" s="164" customFormat="1" ht="12" customHeight="1">
      <c r="A70" s="168" t="s">
        <v>289</v>
      </c>
      <c r="B70" s="169" t="s">
        <v>290</v>
      </c>
      <c r="C70" s="177"/>
    </row>
    <row r="71" spans="1:3" s="164" customFormat="1" ht="12" customHeight="1" thickBot="1">
      <c r="A71" s="171" t="s">
        <v>291</v>
      </c>
      <c r="B71" s="172" t="s">
        <v>292</v>
      </c>
      <c r="C71" s="177"/>
    </row>
    <row r="72" spans="1:3" s="164" customFormat="1" ht="12" customHeight="1" thickBot="1">
      <c r="A72" s="180" t="s">
        <v>293</v>
      </c>
      <c r="B72" s="173" t="s">
        <v>294</v>
      </c>
      <c r="C72" s="163">
        <f>SUM(C73:C74)</f>
        <v>0</v>
      </c>
    </row>
    <row r="73" spans="1:3" s="164" customFormat="1" ht="12" customHeight="1">
      <c r="A73" s="165" t="s">
        <v>295</v>
      </c>
      <c r="B73" s="166" t="s">
        <v>296</v>
      </c>
      <c r="C73" s="177"/>
    </row>
    <row r="74" spans="1:3" s="164" customFormat="1" ht="12" customHeight="1" thickBot="1">
      <c r="A74" s="171" t="s">
        <v>297</v>
      </c>
      <c r="B74" s="172" t="s">
        <v>298</v>
      </c>
      <c r="C74" s="177"/>
    </row>
    <row r="75" spans="1:3" s="164" customFormat="1" ht="12" customHeight="1" thickBot="1">
      <c r="A75" s="180" t="s">
        <v>299</v>
      </c>
      <c r="B75" s="173" t="s">
        <v>300</v>
      </c>
      <c r="C75" s="163">
        <f>SUM(C76:C78)</f>
        <v>0</v>
      </c>
    </row>
    <row r="76" spans="1:3" s="164" customFormat="1" ht="12" customHeight="1">
      <c r="A76" s="165" t="s">
        <v>301</v>
      </c>
      <c r="B76" s="166" t="s">
        <v>302</v>
      </c>
      <c r="C76" s="177"/>
    </row>
    <row r="77" spans="1:3" s="164" customFormat="1" ht="12" customHeight="1">
      <c r="A77" s="168" t="s">
        <v>303</v>
      </c>
      <c r="B77" s="169" t="s">
        <v>304</v>
      </c>
      <c r="C77" s="177"/>
    </row>
    <row r="78" spans="1:3" s="164" customFormat="1" ht="12" customHeight="1" thickBot="1">
      <c r="A78" s="171" t="s">
        <v>305</v>
      </c>
      <c r="B78" s="172" t="s">
        <v>306</v>
      </c>
      <c r="C78" s="177"/>
    </row>
    <row r="79" spans="1:3" s="164" customFormat="1" ht="12" customHeight="1" thickBot="1">
      <c r="A79" s="180" t="s">
        <v>307</v>
      </c>
      <c r="B79" s="173" t="s">
        <v>308</v>
      </c>
      <c r="C79" s="163">
        <f>SUM(C80:C83)</f>
        <v>0</v>
      </c>
    </row>
    <row r="80" spans="1:3" s="164" customFormat="1" ht="12" customHeight="1">
      <c r="A80" s="182" t="s">
        <v>309</v>
      </c>
      <c r="B80" s="166" t="s">
        <v>310</v>
      </c>
      <c r="C80" s="177"/>
    </row>
    <row r="81" spans="1:3" s="164" customFormat="1" ht="12" customHeight="1">
      <c r="A81" s="183" t="s">
        <v>311</v>
      </c>
      <c r="B81" s="169" t="s">
        <v>312</v>
      </c>
      <c r="C81" s="177"/>
    </row>
    <row r="82" spans="1:3" s="164" customFormat="1" ht="12" customHeight="1">
      <c r="A82" s="183" t="s">
        <v>313</v>
      </c>
      <c r="B82" s="169" t="s">
        <v>314</v>
      </c>
      <c r="C82" s="177"/>
    </row>
    <row r="83" spans="1:3" s="164" customFormat="1" ht="12" customHeight="1" thickBot="1">
      <c r="A83" s="184" t="s">
        <v>315</v>
      </c>
      <c r="B83" s="172" t="s">
        <v>316</v>
      </c>
      <c r="C83" s="177"/>
    </row>
    <row r="84" spans="1:3" s="164" customFormat="1" ht="13.5" customHeight="1" thickBot="1">
      <c r="A84" s="180" t="s">
        <v>317</v>
      </c>
      <c r="B84" s="173" t="s">
        <v>318</v>
      </c>
      <c r="C84" s="185"/>
    </row>
    <row r="85" spans="1:3" s="164" customFormat="1" ht="15.75" customHeight="1" thickBot="1">
      <c r="A85" s="180" t="s">
        <v>319</v>
      </c>
      <c r="B85" s="186" t="s">
        <v>320</v>
      </c>
      <c r="C85" s="175">
        <f>+C63+C67+C72+C75+C79+C84</f>
        <v>0</v>
      </c>
    </row>
    <row r="86" spans="1:3" s="164" customFormat="1" ht="16.5" customHeight="1" thickBot="1">
      <c r="A86" s="187" t="s">
        <v>321</v>
      </c>
      <c r="B86" s="188" t="s">
        <v>322</v>
      </c>
      <c r="C86" s="175">
        <f>+C62+C85</f>
        <v>0</v>
      </c>
    </row>
    <row r="87" spans="1:3" s="141" customFormat="1" ht="83.25" customHeight="1">
      <c r="A87" s="1"/>
      <c r="B87" s="2"/>
      <c r="C87" s="111"/>
    </row>
    <row r="88" spans="1:3" ht="16.5" customHeight="1">
      <c r="A88" s="431" t="s">
        <v>41</v>
      </c>
      <c r="B88" s="431"/>
      <c r="C88" s="431"/>
    </row>
    <row r="89" spans="1:3" s="142" customFormat="1" ht="16.5" customHeight="1" thickBot="1">
      <c r="A89" s="432" t="s">
        <v>116</v>
      </c>
      <c r="B89" s="432"/>
      <c r="C89" s="112" t="s">
        <v>9</v>
      </c>
    </row>
    <row r="90" spans="1:3" ht="37.5" customHeight="1" thickBot="1">
      <c r="A90" s="4" t="s">
        <v>59</v>
      </c>
      <c r="B90" s="5" t="s">
        <v>42</v>
      </c>
      <c r="C90" s="14" t="s">
        <v>479</v>
      </c>
    </row>
    <row r="91" spans="1:3" s="164" customFormat="1" ht="12" customHeight="1" thickBot="1">
      <c r="A91" s="4">
        <v>1</v>
      </c>
      <c r="B91" s="5">
        <v>2</v>
      </c>
      <c r="C91" s="14">
        <v>3</v>
      </c>
    </row>
    <row r="92" spans="1:3" s="192" customFormat="1" ht="12" customHeight="1" thickBot="1">
      <c r="A92" s="189" t="s">
        <v>13</v>
      </c>
      <c r="B92" s="190" t="s">
        <v>414</v>
      </c>
      <c r="C92" s="191">
        <f>C93+C94+C95+C97</f>
        <v>0</v>
      </c>
    </row>
    <row r="93" spans="1:3" s="192" customFormat="1" ht="12" customHeight="1">
      <c r="A93" s="193" t="s">
        <v>84</v>
      </c>
      <c r="B93" s="194" t="s">
        <v>43</v>
      </c>
      <c r="C93" s="195"/>
    </row>
    <row r="94" spans="1:3" s="192" customFormat="1" ht="12" customHeight="1">
      <c r="A94" s="168" t="s">
        <v>85</v>
      </c>
      <c r="B94" s="196" t="s">
        <v>138</v>
      </c>
      <c r="C94" s="170"/>
    </row>
    <row r="95" spans="1:3" s="192" customFormat="1" ht="12" customHeight="1">
      <c r="A95" s="168" t="s">
        <v>86</v>
      </c>
      <c r="B95" s="196" t="s">
        <v>108</v>
      </c>
      <c r="C95" s="174"/>
    </row>
    <row r="96" spans="1:3" s="192" customFormat="1" ht="12" customHeight="1">
      <c r="A96" s="168" t="s">
        <v>87</v>
      </c>
      <c r="B96" s="197" t="s">
        <v>139</v>
      </c>
      <c r="C96" s="174"/>
    </row>
    <row r="97" spans="1:3" s="192" customFormat="1" ht="12" customHeight="1">
      <c r="A97" s="168" t="s">
        <v>98</v>
      </c>
      <c r="B97" s="198" t="s">
        <v>140</v>
      </c>
      <c r="C97" s="174"/>
    </row>
    <row r="98" spans="1:3" s="192" customFormat="1" ht="12" customHeight="1">
      <c r="A98" s="168" t="s">
        <v>88</v>
      </c>
      <c r="B98" s="196" t="s">
        <v>323</v>
      </c>
      <c r="C98" s="174"/>
    </row>
    <row r="99" spans="1:3" s="192" customFormat="1" ht="12" customHeight="1">
      <c r="A99" s="168" t="s">
        <v>89</v>
      </c>
      <c r="B99" s="199" t="s">
        <v>324</v>
      </c>
      <c r="C99" s="174"/>
    </row>
    <row r="100" spans="1:3" s="192" customFormat="1" ht="12" customHeight="1">
      <c r="A100" s="168" t="s">
        <v>99</v>
      </c>
      <c r="B100" s="200" t="s">
        <v>325</v>
      </c>
      <c r="C100" s="174"/>
    </row>
    <row r="101" spans="1:3" s="192" customFormat="1" ht="12" customHeight="1">
      <c r="A101" s="168" t="s">
        <v>100</v>
      </c>
      <c r="B101" s="200" t="s">
        <v>326</v>
      </c>
      <c r="C101" s="174"/>
    </row>
    <row r="102" spans="1:3" s="192" customFormat="1" ht="12" customHeight="1">
      <c r="A102" s="168" t="s">
        <v>101</v>
      </c>
      <c r="B102" s="199" t="s">
        <v>327</v>
      </c>
      <c r="C102" s="174"/>
    </row>
    <row r="103" spans="1:3" s="192" customFormat="1" ht="12" customHeight="1">
      <c r="A103" s="168" t="s">
        <v>102</v>
      </c>
      <c r="B103" s="199" t="s">
        <v>328</v>
      </c>
      <c r="C103" s="174"/>
    </row>
    <row r="104" spans="1:3" s="192" customFormat="1" ht="12" customHeight="1">
      <c r="A104" s="168" t="s">
        <v>104</v>
      </c>
      <c r="B104" s="200" t="s">
        <v>329</v>
      </c>
      <c r="C104" s="174"/>
    </row>
    <row r="105" spans="1:3" s="192" customFormat="1" ht="12" customHeight="1">
      <c r="A105" s="201" t="s">
        <v>141</v>
      </c>
      <c r="B105" s="202" t="s">
        <v>330</v>
      </c>
      <c r="C105" s="174"/>
    </row>
    <row r="106" spans="1:3" s="192" customFormat="1" ht="12" customHeight="1">
      <c r="A106" s="168" t="s">
        <v>331</v>
      </c>
      <c r="B106" s="202" t="s">
        <v>332</v>
      </c>
      <c r="C106" s="174"/>
    </row>
    <row r="107" spans="1:3" s="192" customFormat="1" ht="12" customHeight="1" thickBot="1">
      <c r="A107" s="203" t="s">
        <v>333</v>
      </c>
      <c r="B107" s="204" t="s">
        <v>334</v>
      </c>
      <c r="C107" s="205"/>
    </row>
    <row r="108" spans="1:3" s="192" customFormat="1" ht="12" customHeight="1" thickBot="1">
      <c r="A108" s="161" t="s">
        <v>14</v>
      </c>
      <c r="B108" s="206" t="s">
        <v>415</v>
      </c>
      <c r="C108" s="163">
        <f>C109+C111</f>
        <v>0</v>
      </c>
    </row>
    <row r="109" spans="1:3" s="192" customFormat="1" ht="12" customHeight="1">
      <c r="A109" s="165" t="s">
        <v>90</v>
      </c>
      <c r="B109" s="196" t="s">
        <v>172</v>
      </c>
      <c r="C109" s="167"/>
    </row>
    <row r="110" spans="1:3" s="192" customFormat="1" ht="12" customHeight="1">
      <c r="A110" s="165" t="s">
        <v>91</v>
      </c>
      <c r="B110" s="207" t="s">
        <v>335</v>
      </c>
      <c r="C110" s="167"/>
    </row>
    <row r="111" spans="1:3" s="192" customFormat="1" ht="12" customHeight="1">
      <c r="A111" s="165" t="s">
        <v>92</v>
      </c>
      <c r="B111" s="207" t="s">
        <v>142</v>
      </c>
      <c r="C111" s="170"/>
    </row>
    <row r="112" spans="1:3" s="192" customFormat="1" ht="12" customHeight="1">
      <c r="A112" s="165" t="s">
        <v>93</v>
      </c>
      <c r="B112" s="207" t="s">
        <v>336</v>
      </c>
      <c r="C112" s="208"/>
    </row>
    <row r="113" spans="1:3" s="192" customFormat="1" ht="12" customHeight="1">
      <c r="A113" s="165" t="s">
        <v>94</v>
      </c>
      <c r="B113" s="209" t="s">
        <v>174</v>
      </c>
      <c r="C113" s="208"/>
    </row>
    <row r="114" spans="1:3" s="192" customFormat="1" ht="12" customHeight="1">
      <c r="A114" s="165" t="s">
        <v>103</v>
      </c>
      <c r="B114" s="210" t="s">
        <v>337</v>
      </c>
      <c r="C114" s="208"/>
    </row>
    <row r="115" spans="1:3" s="192" customFormat="1" ht="12" customHeight="1">
      <c r="A115" s="165" t="s">
        <v>105</v>
      </c>
      <c r="B115" s="211" t="s">
        <v>338</v>
      </c>
      <c r="C115" s="208"/>
    </row>
    <row r="116" spans="1:3" s="192" customFormat="1" ht="12">
      <c r="A116" s="165" t="s">
        <v>143</v>
      </c>
      <c r="B116" s="200" t="s">
        <v>326</v>
      </c>
      <c r="C116" s="208"/>
    </row>
    <row r="117" spans="1:3" s="192" customFormat="1" ht="12" customHeight="1">
      <c r="A117" s="165" t="s">
        <v>144</v>
      </c>
      <c r="B117" s="200" t="s">
        <v>339</v>
      </c>
      <c r="C117" s="208"/>
    </row>
    <row r="118" spans="1:3" s="192" customFormat="1" ht="12" customHeight="1">
      <c r="A118" s="165" t="s">
        <v>145</v>
      </c>
      <c r="B118" s="200" t="s">
        <v>340</v>
      </c>
      <c r="C118" s="208"/>
    </row>
    <row r="119" spans="1:3" s="192" customFormat="1" ht="12" customHeight="1">
      <c r="A119" s="165" t="s">
        <v>341</v>
      </c>
      <c r="B119" s="200" t="s">
        <v>329</v>
      </c>
      <c r="C119" s="208"/>
    </row>
    <row r="120" spans="1:3" s="192" customFormat="1" ht="12" customHeight="1">
      <c r="A120" s="165" t="s">
        <v>342</v>
      </c>
      <c r="B120" s="200" t="s">
        <v>343</v>
      </c>
      <c r="C120" s="208"/>
    </row>
    <row r="121" spans="1:3" s="192" customFormat="1" ht="12.75" thickBot="1">
      <c r="A121" s="201" t="s">
        <v>344</v>
      </c>
      <c r="B121" s="200" t="s">
        <v>345</v>
      </c>
      <c r="C121" s="212"/>
    </row>
    <row r="122" spans="1:3" s="192" customFormat="1" ht="12" customHeight="1" thickBot="1">
      <c r="A122" s="161" t="s">
        <v>15</v>
      </c>
      <c r="B122" s="213" t="s">
        <v>346</v>
      </c>
      <c r="C122" s="163">
        <f>+C123+C124</f>
        <v>0</v>
      </c>
    </row>
    <row r="123" spans="1:3" s="192" customFormat="1" ht="12" customHeight="1">
      <c r="A123" s="165" t="s">
        <v>73</v>
      </c>
      <c r="B123" s="214" t="s">
        <v>50</v>
      </c>
      <c r="C123" s="167"/>
    </row>
    <row r="124" spans="1:3" s="192" customFormat="1" ht="12" customHeight="1" thickBot="1">
      <c r="A124" s="171" t="s">
        <v>74</v>
      </c>
      <c r="B124" s="207" t="s">
        <v>51</v>
      </c>
      <c r="C124" s="174"/>
    </row>
    <row r="125" spans="1:3" s="192" customFormat="1" ht="12" customHeight="1" thickBot="1">
      <c r="A125" s="161" t="s">
        <v>16</v>
      </c>
      <c r="B125" s="213" t="s">
        <v>347</v>
      </c>
      <c r="C125" s="163">
        <f>+C92+C108+C122</f>
        <v>0</v>
      </c>
    </row>
    <row r="126" spans="1:3" s="192" customFormat="1" ht="12" customHeight="1" thickBot="1">
      <c r="A126" s="161" t="s">
        <v>17</v>
      </c>
      <c r="B126" s="213" t="s">
        <v>348</v>
      </c>
      <c r="C126" s="163">
        <f>+C127+C128+C129</f>
        <v>0</v>
      </c>
    </row>
    <row r="127" spans="1:3" s="192" customFormat="1" ht="12" customHeight="1">
      <c r="A127" s="165" t="s">
        <v>77</v>
      </c>
      <c r="B127" s="214" t="s">
        <v>349</v>
      </c>
      <c r="C127" s="208"/>
    </row>
    <row r="128" spans="1:3" s="192" customFormat="1" ht="12" customHeight="1">
      <c r="A128" s="165" t="s">
        <v>78</v>
      </c>
      <c r="B128" s="214" t="s">
        <v>350</v>
      </c>
      <c r="C128" s="208"/>
    </row>
    <row r="129" spans="1:3" s="192" customFormat="1" ht="12" customHeight="1" thickBot="1">
      <c r="A129" s="201" t="s">
        <v>79</v>
      </c>
      <c r="B129" s="215" t="s">
        <v>351</v>
      </c>
      <c r="C129" s="208"/>
    </row>
    <row r="130" spans="1:3" s="192" customFormat="1" ht="12" customHeight="1" thickBot="1">
      <c r="A130" s="161" t="s">
        <v>18</v>
      </c>
      <c r="B130" s="213" t="s">
        <v>352</v>
      </c>
      <c r="C130" s="163">
        <f>+C131+C132+C133+C134</f>
        <v>0</v>
      </c>
    </row>
    <row r="131" spans="1:3" s="192" customFormat="1" ht="12" customHeight="1">
      <c r="A131" s="165" t="s">
        <v>80</v>
      </c>
      <c r="B131" s="214" t="s">
        <v>353</v>
      </c>
      <c r="C131" s="208"/>
    </row>
    <row r="132" spans="1:3" s="192" customFormat="1" ht="12" customHeight="1">
      <c r="A132" s="165" t="s">
        <v>81</v>
      </c>
      <c r="B132" s="214" t="s">
        <v>354</v>
      </c>
      <c r="C132" s="208"/>
    </row>
    <row r="133" spans="1:3" s="192" customFormat="1" ht="12" customHeight="1">
      <c r="A133" s="165" t="s">
        <v>257</v>
      </c>
      <c r="B133" s="214" t="s">
        <v>355</v>
      </c>
      <c r="C133" s="208"/>
    </row>
    <row r="134" spans="1:3" s="192" customFormat="1" ht="12" customHeight="1" thickBot="1">
      <c r="A134" s="201" t="s">
        <v>259</v>
      </c>
      <c r="B134" s="215" t="s">
        <v>356</v>
      </c>
      <c r="C134" s="208"/>
    </row>
    <row r="135" spans="1:3" s="192" customFormat="1" ht="12" customHeight="1" thickBot="1">
      <c r="A135" s="161" t="s">
        <v>19</v>
      </c>
      <c r="B135" s="213" t="s">
        <v>357</v>
      </c>
      <c r="C135" s="175">
        <f>+C136+C137+C138+C139</f>
        <v>0</v>
      </c>
    </row>
    <row r="136" spans="1:3" s="192" customFormat="1" ht="12" customHeight="1">
      <c r="A136" s="165" t="s">
        <v>82</v>
      </c>
      <c r="B136" s="214" t="s">
        <v>358</v>
      </c>
      <c r="C136" s="208"/>
    </row>
    <row r="137" spans="1:3" s="192" customFormat="1" ht="12" customHeight="1">
      <c r="A137" s="165" t="s">
        <v>83</v>
      </c>
      <c r="B137" s="214" t="s">
        <v>359</v>
      </c>
      <c r="C137" s="208"/>
    </row>
    <row r="138" spans="1:3" s="192" customFormat="1" ht="12" customHeight="1">
      <c r="A138" s="165" t="s">
        <v>266</v>
      </c>
      <c r="B138" s="214" t="s">
        <v>360</v>
      </c>
      <c r="C138" s="208"/>
    </row>
    <row r="139" spans="1:3" s="192" customFormat="1" ht="12" customHeight="1" thickBot="1">
      <c r="A139" s="201" t="s">
        <v>268</v>
      </c>
      <c r="B139" s="215" t="s">
        <v>361</v>
      </c>
      <c r="C139" s="208"/>
    </row>
    <row r="140" spans="1:3" s="192" customFormat="1" ht="12" customHeight="1" thickBot="1">
      <c r="A140" s="161" t="s">
        <v>20</v>
      </c>
      <c r="B140" s="213" t="s">
        <v>362</v>
      </c>
      <c r="C140" s="216">
        <f>+C141+C142+C143+C144</f>
        <v>0</v>
      </c>
    </row>
    <row r="141" spans="1:3" s="192" customFormat="1" ht="12" customHeight="1">
      <c r="A141" s="165" t="s">
        <v>136</v>
      </c>
      <c r="B141" s="214" t="s">
        <v>363</v>
      </c>
      <c r="C141" s="208"/>
    </row>
    <row r="142" spans="1:3" s="192" customFormat="1" ht="12" customHeight="1">
      <c r="A142" s="165" t="s">
        <v>137</v>
      </c>
      <c r="B142" s="214" t="s">
        <v>364</v>
      </c>
      <c r="C142" s="208"/>
    </row>
    <row r="143" spans="1:3" s="192" customFormat="1" ht="12" customHeight="1">
      <c r="A143" s="165" t="s">
        <v>173</v>
      </c>
      <c r="B143" s="214" t="s">
        <v>365</v>
      </c>
      <c r="C143" s="208"/>
    </row>
    <row r="144" spans="1:3" s="192" customFormat="1" ht="12" customHeight="1" thickBot="1">
      <c r="A144" s="165" t="s">
        <v>274</v>
      </c>
      <c r="B144" s="214" t="s">
        <v>366</v>
      </c>
      <c r="C144" s="208"/>
    </row>
    <row r="145" spans="1:9" s="192" customFormat="1" ht="15" customHeight="1" thickBot="1">
      <c r="A145" s="161" t="s">
        <v>21</v>
      </c>
      <c r="B145" s="213" t="s">
        <v>367</v>
      </c>
      <c r="C145" s="143">
        <f>+C126+C130+C135+C140</f>
        <v>0</v>
      </c>
      <c r="F145" s="217"/>
      <c r="G145" s="218"/>
      <c r="H145" s="218"/>
      <c r="I145" s="218"/>
    </row>
    <row r="146" spans="1:3" s="164" customFormat="1" ht="12.75" customHeight="1" thickBot="1">
      <c r="A146" s="219" t="s">
        <v>22</v>
      </c>
      <c r="B146" s="127" t="s">
        <v>368</v>
      </c>
      <c r="C146" s="143">
        <f>+C125+C145</f>
        <v>0</v>
      </c>
    </row>
    <row r="147" ht="7.5" customHeight="1"/>
    <row r="148" spans="1:3" ht="15.75">
      <c r="A148" s="434" t="s">
        <v>369</v>
      </c>
      <c r="B148" s="434"/>
      <c r="C148" s="434"/>
    </row>
    <row r="149" spans="1:3" ht="15" customHeight="1" thickBot="1">
      <c r="A149" s="428" t="s">
        <v>117</v>
      </c>
      <c r="B149" s="428"/>
      <c r="C149" s="112" t="s">
        <v>9</v>
      </c>
    </row>
    <row r="150" spans="1:4" ht="13.5" customHeight="1" thickBot="1">
      <c r="A150" s="3">
        <v>1</v>
      </c>
      <c r="B150" s="7" t="s">
        <v>370</v>
      </c>
      <c r="C150" s="110">
        <f>+C62-C125</f>
        <v>0</v>
      </c>
      <c r="D150" s="144"/>
    </row>
    <row r="151" spans="1:3" ht="27.75" customHeight="1" thickBot="1">
      <c r="A151" s="3" t="s">
        <v>14</v>
      </c>
      <c r="B151" s="7" t="s">
        <v>371</v>
      </c>
      <c r="C151" s="110">
        <f>+C85-C145</f>
        <v>0</v>
      </c>
    </row>
  </sheetData>
  <sheetProtection/>
  <mergeCells count="8">
    <mergeCell ref="A148:C148"/>
    <mergeCell ref="A149:B149"/>
    <mergeCell ref="A1:C1"/>
    <mergeCell ref="A2:C2"/>
    <mergeCell ref="A3:C3"/>
    <mergeCell ref="A4:B4"/>
    <mergeCell ref="A88:C88"/>
    <mergeCell ref="A89:B89"/>
  </mergeCells>
  <printOptions/>
  <pageMargins left="0.75" right="0.75" top="0.78" bottom="0.73" header="0.5" footer="0.5"/>
  <pageSetup fitToHeight="2" fitToWidth="3" horizontalDpi="300" verticalDpi="300" orientation="portrait" paperSize="9" scale="64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2019-03-13T13:15:29Z</cp:lastPrinted>
  <dcterms:created xsi:type="dcterms:W3CDTF">1999-10-30T10:30:45Z</dcterms:created>
  <dcterms:modified xsi:type="dcterms:W3CDTF">2019-03-13T13:15:32Z</dcterms:modified>
  <cp:category/>
  <cp:version/>
  <cp:contentType/>
  <cp:contentStatus/>
</cp:coreProperties>
</file>